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114"/>
  <workbookPr defaultThemeVersion="124226"/>
  <mc:AlternateContent xmlns:mc="http://schemas.openxmlformats.org/markup-compatibility/2006">
    <mc:Choice Requires="x15">
      <x15ac:absPath xmlns:x15ac="http://schemas.microsoft.com/office/spreadsheetml/2010/11/ac" url="/Users/tsight/Desktop/修正事項20240122/240118三和会HP修正案/重説・運営規程/三和園・茜/HP（三和園）/"/>
    </mc:Choice>
  </mc:AlternateContent>
  <xr:revisionPtr revIDLastSave="0" documentId="13_ncr:40009_{6D50B74D-F8D9-A44E-99B3-E989F119B4B8}" xr6:coauthVersionLast="47" xr6:coauthVersionMax="47" xr10:uidLastSave="{00000000-0000-0000-0000-000000000000}"/>
  <bookViews>
    <workbookView xWindow="0" yWindow="500" windowWidth="51200" windowHeight="28300" tabRatio="929"/>
  </bookViews>
  <sheets>
    <sheet name="入所Ｒ4.10月  " sheetId="3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8" i="31" l="1"/>
  <c r="D21" i="31" s="1"/>
  <c r="AD58" i="31"/>
  <c r="AA26" i="31"/>
  <c r="U26" i="31"/>
  <c r="AA25" i="31"/>
  <c r="U25" i="31"/>
  <c r="AA22" i="31"/>
  <c r="U22" i="31"/>
  <c r="AA21" i="31"/>
  <c r="U21" i="31"/>
  <c r="AA18" i="31"/>
  <c r="U18" i="31"/>
  <c r="AA17" i="31"/>
  <c r="U17" i="31"/>
  <c r="AA14" i="31"/>
  <c r="U14" i="31"/>
  <c r="AA13" i="31"/>
  <c r="U13" i="31"/>
  <c r="AA10" i="31"/>
  <c r="U10" i="31"/>
  <c r="AA9" i="31"/>
  <c r="U9" i="31"/>
  <c r="AG26" i="31"/>
  <c r="O26" i="31"/>
  <c r="I26" i="31"/>
  <c r="AG25" i="31"/>
  <c r="O25" i="31"/>
  <c r="I25" i="31"/>
  <c r="AG22" i="31"/>
  <c r="O22" i="31"/>
  <c r="I22" i="31"/>
  <c r="AG21" i="31"/>
  <c r="O21" i="31"/>
  <c r="I21" i="31"/>
  <c r="AG18" i="31"/>
  <c r="O18" i="31"/>
  <c r="I18" i="31"/>
  <c r="AG17" i="31"/>
  <c r="O17" i="31"/>
  <c r="I17" i="31"/>
  <c r="AG14" i="31"/>
  <c r="O14" i="31"/>
  <c r="I14" i="31"/>
  <c r="AG13" i="31"/>
  <c r="O13" i="31"/>
  <c r="I13" i="31"/>
  <c r="AG10" i="31"/>
  <c r="O10" i="31"/>
  <c r="I10" i="31"/>
  <c r="AG9" i="31"/>
  <c r="O9" i="31"/>
  <c r="I9" i="31"/>
  <c r="D13" i="31"/>
  <c r="D16" i="31" s="1"/>
  <c r="D15" i="31"/>
  <c r="I56" i="31" s="1"/>
  <c r="D25" i="31"/>
  <c r="D26" i="31" s="1"/>
  <c r="D14" i="31"/>
  <c r="E41" i="31" s="1"/>
  <c r="D27" i="31"/>
  <c r="I59" i="31" s="1"/>
  <c r="J41" i="31" l="1"/>
  <c r="J56" i="31"/>
  <c r="AH16" i="31"/>
  <c r="J49" i="31"/>
  <c r="E44" i="31"/>
  <c r="AB25" i="31"/>
  <c r="AH25" i="31"/>
  <c r="P25" i="31"/>
  <c r="E52" i="31"/>
  <c r="E59" i="31"/>
  <c r="J25" i="31"/>
  <c r="V25" i="31"/>
  <c r="D22" i="31"/>
  <c r="D24" i="31"/>
  <c r="D23" i="31"/>
  <c r="I44" i="31"/>
  <c r="AH15" i="31"/>
  <c r="D9" i="31"/>
  <c r="AB13" i="31"/>
  <c r="V13" i="31"/>
  <c r="AH27" i="31"/>
  <c r="AH13" i="31"/>
  <c r="J13" i="31"/>
  <c r="D17" i="31"/>
  <c r="I41" i="31"/>
  <c r="D28" i="31"/>
  <c r="P13" i="31"/>
  <c r="I52" i="31"/>
  <c r="E56" i="31"/>
  <c r="E49" i="31"/>
  <c r="I49" i="31"/>
  <c r="D20" i="31" l="1"/>
  <c r="D18" i="31"/>
  <c r="D19" i="31"/>
  <c r="I43" i="31"/>
  <c r="I51" i="31"/>
  <c r="AH23" i="31"/>
  <c r="I58" i="31"/>
  <c r="J58" i="31"/>
  <c r="J51" i="31"/>
  <c r="J43" i="31"/>
  <c r="AH24" i="31"/>
  <c r="AH21" i="31"/>
  <c r="P21" i="31"/>
  <c r="J21" i="31"/>
  <c r="E43" i="31"/>
  <c r="V21" i="31"/>
  <c r="E51" i="31"/>
  <c r="AB21" i="31"/>
  <c r="E58" i="31"/>
  <c r="J59" i="31"/>
  <c r="J44" i="31"/>
  <c r="AH28" i="31"/>
  <c r="J52" i="31"/>
  <c r="D11" i="31"/>
  <c r="D12" i="31"/>
  <c r="D10" i="31"/>
  <c r="I55" i="31" l="1"/>
  <c r="I48" i="31"/>
  <c r="AH11" i="31"/>
  <c r="I40" i="31"/>
  <c r="I42" i="31"/>
  <c r="I57" i="31"/>
  <c r="I50" i="31"/>
  <c r="AH19" i="31"/>
  <c r="V9" i="31"/>
  <c r="E48" i="31"/>
  <c r="E40" i="31"/>
  <c r="P9" i="31"/>
  <c r="E55" i="31"/>
  <c r="AB9" i="31"/>
  <c r="AH9" i="31"/>
  <c r="J9" i="31"/>
  <c r="P17" i="31"/>
  <c r="E57" i="31"/>
  <c r="V17" i="31"/>
  <c r="J17" i="31"/>
  <c r="AH17" i="31"/>
  <c r="E42" i="31"/>
  <c r="AB17" i="31"/>
  <c r="E50" i="31"/>
  <c r="J55" i="31"/>
  <c r="J40" i="31"/>
  <c r="AH12" i="31"/>
  <c r="J48" i="31"/>
  <c r="J57" i="31"/>
  <c r="J42" i="31"/>
  <c r="J50" i="31"/>
  <c r="AH20" i="31"/>
</calcChain>
</file>

<file path=xl/sharedStrings.xml><?xml version="1.0" encoding="utf-8"?>
<sst xmlns="http://schemas.openxmlformats.org/spreadsheetml/2006/main" count="260" uniqueCount="98">
  <si>
    <t>第１段階</t>
    <rPh sb="0" eb="1">
      <t>ダイ</t>
    </rPh>
    <rPh sb="2" eb="4">
      <t>ダンカイ</t>
    </rPh>
    <phoneticPr fontId="2"/>
  </si>
  <si>
    <t>利用料</t>
    <rPh sb="0" eb="3">
      <t>リヨウリョウ</t>
    </rPh>
    <phoneticPr fontId="2"/>
  </si>
  <si>
    <t>合　 計</t>
    <rPh sb="0" eb="1">
      <t>ゴウ</t>
    </rPh>
    <rPh sb="3" eb="4">
      <t>ケイ</t>
    </rPh>
    <phoneticPr fontId="2"/>
  </si>
  <si>
    <t>第２段階</t>
    <rPh sb="0" eb="2">
      <t>ダイニ</t>
    </rPh>
    <rPh sb="2" eb="4">
      <t>ダンカイ</t>
    </rPh>
    <phoneticPr fontId="2"/>
  </si>
  <si>
    <t>第４段階</t>
    <rPh sb="0" eb="1">
      <t>ダイ</t>
    </rPh>
    <rPh sb="2" eb="4">
      <t>ダンカイ</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</si>
  <si>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</si>
  <si>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</si>
  <si>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</si>
  <si>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</si>
  <si>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</si>
  <si>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事業所番号：0270200702</t>
    <rPh sb="0" eb="3">
      <t>ジギョウショ</t>
    </rPh>
    <rPh sb="3" eb="5">
      <t>バンゴウ</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</si>
  <si>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</si>
  <si>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</si>
  <si>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</si>
  <si>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基本単価</t>
    <rPh sb="0" eb="2">
      <t>キホン</t>
    </rPh>
    <rPh sb="2" eb="4">
      <t>タンカ</t>
    </rPh>
    <phoneticPr fontId="2"/>
  </si>
  <si>
    <t>②</t>
    <phoneticPr fontId="2"/>
  </si>
  <si>
    <t>③</t>
    <phoneticPr fontId="2"/>
  </si>
  <si>
    <t>日</t>
    <rPh sb="0" eb="1">
      <t>ヒ</t>
    </rPh>
    <phoneticPr fontId="2"/>
  </si>
  <si>
    <t>加算合計</t>
    <rPh sb="0" eb="2">
      <t>カサン</t>
    </rPh>
    <rPh sb="2" eb="4">
      <t>ゴウケイ</t>
    </rPh>
    <phoneticPr fontId="2"/>
  </si>
  <si>
    <t>サービス提供体制強化加算Ⅱ</t>
    <phoneticPr fontId="2"/>
  </si>
  <si>
    <t>介護職員処遇改善加算（Ⅰ）</t>
    <rPh sb="0" eb="2">
      <t>カイゴ</t>
    </rPh>
    <rPh sb="2" eb="4">
      <t>ショクイン</t>
    </rPh>
    <rPh sb="4" eb="6">
      <t>ショグウ</t>
    </rPh>
    <rPh sb="6" eb="8">
      <t>カイゼン</t>
    </rPh>
    <rPh sb="8" eb="10">
      <t>カサン</t>
    </rPh>
    <phoneticPr fontId="2"/>
  </si>
  <si>
    <t>　※居住費は（ユニット型個室）で計算しております。</t>
    <rPh sb="2" eb="5">
      <t>キョジュウヒ</t>
    </rPh>
    <rPh sb="11" eb="12">
      <t>ガタ</t>
    </rPh>
    <rPh sb="12" eb="13">
      <t>コ</t>
    </rPh>
    <rPh sb="13" eb="14">
      <t>シツ</t>
    </rPh>
    <rPh sb="16" eb="18">
      <t>ケイサン</t>
    </rPh>
    <phoneticPr fontId="2"/>
  </si>
  <si>
    <t>③居住費 ８２０/１日</t>
    <rPh sb="1" eb="3">
      <t>キョジュウ</t>
    </rPh>
    <rPh sb="3" eb="4">
      <t>ヒ</t>
    </rPh>
    <rPh sb="10" eb="11">
      <t>ヒ</t>
    </rPh>
    <phoneticPr fontId="2"/>
  </si>
  <si>
    <t>③居住費 1,31０/１日</t>
    <rPh sb="1" eb="3">
      <t>キョジュウ</t>
    </rPh>
    <rPh sb="3" eb="4">
      <t>ヒ</t>
    </rPh>
    <rPh sb="12" eb="13">
      <t>ヒ</t>
    </rPh>
    <phoneticPr fontId="2"/>
  </si>
  <si>
    <t>（単位　円）</t>
    <rPh sb="1" eb="3">
      <t>タンイ</t>
    </rPh>
    <rPh sb="4" eb="5">
      <t>エン</t>
    </rPh>
    <phoneticPr fontId="2"/>
  </si>
  <si>
    <t>　　 各々の加算は算定の対象となった方から頂くこととしておりますのでご留意ください。</t>
    <rPh sb="3" eb="5">
      <t>オノオノ</t>
    </rPh>
    <rPh sb="6" eb="8">
      <t>カサン</t>
    </rPh>
    <rPh sb="9" eb="11">
      <t>サンテイ</t>
    </rPh>
    <rPh sb="12" eb="14">
      <t>タイショウ</t>
    </rPh>
    <rPh sb="18" eb="19">
      <t>ホウ</t>
    </rPh>
    <rPh sb="21" eb="22">
      <t>イタダ</t>
    </rPh>
    <rPh sb="35" eb="37">
      <t>リュウイ</t>
    </rPh>
    <phoneticPr fontId="2"/>
  </si>
  <si>
    <t>現在適用となっている加算状況</t>
    <rPh sb="0" eb="2">
      <t>ゲンザイ</t>
    </rPh>
    <rPh sb="2" eb="4">
      <t>テキヨウ</t>
    </rPh>
    <rPh sb="10" eb="12">
      <t>カサン</t>
    </rPh>
    <rPh sb="12" eb="14">
      <t>ジョウキョウ</t>
    </rPh>
    <phoneticPr fontId="2"/>
  </si>
  <si>
    <t>①介護費/日</t>
    <rPh sb="1" eb="3">
      <t>カイゴ</t>
    </rPh>
    <rPh sb="3" eb="4">
      <t>ヒ</t>
    </rPh>
    <rPh sb="5" eb="6">
      <t>ヒ</t>
    </rPh>
    <phoneticPr fontId="2"/>
  </si>
  <si>
    <t>②食 　費 ３００/1日</t>
    <rPh sb="1" eb="2">
      <t>ショク</t>
    </rPh>
    <rPh sb="4" eb="5">
      <t>ヒ</t>
    </rPh>
    <rPh sb="11" eb="12">
      <t>ヒ</t>
    </rPh>
    <phoneticPr fontId="2"/>
  </si>
  <si>
    <t>②食　 費 ３９０/１日</t>
    <rPh sb="1" eb="2">
      <t>ショク</t>
    </rPh>
    <rPh sb="4" eb="5">
      <t>ヒ</t>
    </rPh>
    <rPh sb="11" eb="12">
      <t>ヒ</t>
    </rPh>
    <phoneticPr fontId="2"/>
  </si>
  <si>
    <t>②食　 費  　650/１日</t>
    <rPh sb="1" eb="2">
      <t>ショク</t>
    </rPh>
    <rPh sb="4" eb="5">
      <t>ヒ</t>
    </rPh>
    <rPh sb="13" eb="14">
      <t>ヒ</t>
    </rPh>
    <phoneticPr fontId="2"/>
  </si>
  <si>
    <t>第1段階</t>
    <rPh sb="0" eb="1">
      <t>ダイ</t>
    </rPh>
    <rPh sb="2" eb="4">
      <t>ダンカイ</t>
    </rPh>
    <phoneticPr fontId="2"/>
  </si>
  <si>
    <t>第2段階</t>
    <rPh sb="0" eb="1">
      <t>ダイ</t>
    </rPh>
    <rPh sb="2" eb="4">
      <t>ダンカイ</t>
    </rPh>
    <phoneticPr fontId="2"/>
  </si>
  <si>
    <t>第4段階</t>
    <rPh sb="0" eb="1">
      <t>ダイ</t>
    </rPh>
    <rPh sb="2" eb="4">
      <t>ダンカイ</t>
    </rPh>
    <phoneticPr fontId="2"/>
  </si>
  <si>
    <t>2割負担の方</t>
    <rPh sb="1" eb="2">
      <t>ワリ</t>
    </rPh>
    <rPh sb="2" eb="4">
      <t>フタン</t>
    </rPh>
    <rPh sb="5" eb="6">
      <t>カタ</t>
    </rPh>
    <phoneticPr fontId="2"/>
  </si>
  <si>
    <t>上段：１割負担</t>
    <rPh sb="0" eb="1">
      <t>ウエ</t>
    </rPh>
    <rPh sb="1" eb="2">
      <t>ダン</t>
    </rPh>
    <rPh sb="4" eb="5">
      <t>ワリ</t>
    </rPh>
    <rPh sb="5" eb="7">
      <t>フタン</t>
    </rPh>
    <phoneticPr fontId="2"/>
  </si>
  <si>
    <t>（単位　円）</t>
  </si>
  <si>
    <t>※介護職員処遇改善加算（Ⅰ）として介護費の8.3％が加算されます。</t>
    <phoneticPr fontId="2"/>
  </si>
  <si>
    <t>　※その他加算対象の看取り介護加算（Ⅰ）を算定できる体制をとっております。また、外泊時の外泊加算と初期加算も発生することがあります。</t>
    <rPh sb="4" eb="5">
      <t>ホカ</t>
    </rPh>
    <rPh sb="5" eb="7">
      <t>カサン</t>
    </rPh>
    <rPh sb="7" eb="9">
      <t>タイショウ</t>
    </rPh>
    <rPh sb="10" eb="12">
      <t>ミト</t>
    </rPh>
    <rPh sb="13" eb="15">
      <t>カイゴ</t>
    </rPh>
    <rPh sb="15" eb="17">
      <t>カサン</t>
    </rPh>
    <rPh sb="21" eb="23">
      <t>サンテイ</t>
    </rPh>
    <rPh sb="26" eb="28">
      <t>タイセイ</t>
    </rPh>
    <rPh sb="40" eb="42">
      <t>ガイハク</t>
    </rPh>
    <rPh sb="42" eb="43">
      <t>ジ</t>
    </rPh>
    <rPh sb="44" eb="46">
      <t>ガイハク</t>
    </rPh>
    <rPh sb="46" eb="48">
      <t>カサン</t>
    </rPh>
    <rPh sb="49" eb="51">
      <t>ショキ</t>
    </rPh>
    <rPh sb="51" eb="53">
      <t>カサン</t>
    </rPh>
    <rPh sb="54" eb="56">
      <t>ハッセイ</t>
    </rPh>
    <phoneticPr fontId="2"/>
  </si>
  <si>
    <t>１ヶ月あたりの入所施設費用（30日で計算）(目安）</t>
    <rPh sb="0" eb="3">
      <t>イッカゲツ</t>
    </rPh>
    <rPh sb="7" eb="9">
      <t>ニュウショ</t>
    </rPh>
    <rPh sb="9" eb="11">
      <t>シセツ</t>
    </rPh>
    <rPh sb="11" eb="13">
      <t>ヒヨウ</t>
    </rPh>
    <rPh sb="16" eb="17">
      <t>ヒ</t>
    </rPh>
    <rPh sb="18" eb="20">
      <t>ケイサン</t>
    </rPh>
    <rPh sb="22" eb="24">
      <t>メヤス</t>
    </rPh>
    <phoneticPr fontId="2"/>
  </si>
  <si>
    <t>3割負担の方</t>
    <rPh sb="1" eb="2">
      <t>ワリ</t>
    </rPh>
    <rPh sb="2" eb="4">
      <t>フタン</t>
    </rPh>
    <rPh sb="5" eb="6">
      <t>カタ</t>
    </rPh>
    <phoneticPr fontId="2"/>
  </si>
  <si>
    <t>※介護保険負担限度額認定証は各市町村に申請が必要です。</t>
    <phoneticPr fontId="2"/>
  </si>
  <si>
    <t>（単位　円）</t>
    <phoneticPr fontId="2"/>
  </si>
  <si>
    <t>看護体制加算　（Ⅰ）　 ロ</t>
    <phoneticPr fontId="2"/>
  </si>
  <si>
    <t>看護体制加算　（Ⅱ）　ロ</t>
    <phoneticPr fontId="2"/>
  </si>
  <si>
    <t>個別機能訓練加算</t>
    <phoneticPr fontId="2"/>
  </si>
  <si>
    <t>※30日利用の場合</t>
    <phoneticPr fontId="2"/>
  </si>
  <si>
    <t>下段：3割負担</t>
    <rPh sb="0" eb="2">
      <t>ゲダン</t>
    </rPh>
    <rPh sb="4" eb="5">
      <t>ワリ</t>
    </rPh>
    <rPh sb="5" eb="7">
      <t>フタン</t>
    </rPh>
    <phoneticPr fontId="2"/>
  </si>
  <si>
    <t>中段：2割負担</t>
    <rPh sb="0" eb="2">
      <t>チュウダン</t>
    </rPh>
    <rPh sb="4" eb="5">
      <t>ワリ</t>
    </rPh>
    <rPh sb="5" eb="7">
      <t>フタン</t>
    </rPh>
    <phoneticPr fontId="2"/>
  </si>
  <si>
    <t>③居住費  2,006/１日</t>
    <rPh sb="1" eb="3">
      <t>キョジュウ</t>
    </rPh>
    <rPh sb="3" eb="4">
      <t>ヒ</t>
    </rPh>
    <rPh sb="13" eb="14">
      <t>ヒ</t>
    </rPh>
    <phoneticPr fontId="2"/>
  </si>
  <si>
    <t>※介護職員等特定処遇改善加算（Ⅰ）として介護費の2.7％が加算されます。</t>
    <rPh sb="1" eb="3">
      <t>カイゴ</t>
    </rPh>
    <rPh sb="3" eb="5">
      <t>ショクイン</t>
    </rPh>
    <rPh sb="5" eb="6">
      <t>トウ</t>
    </rPh>
    <rPh sb="6" eb="8">
      <t>トクテイ</t>
    </rPh>
    <rPh sb="8" eb="10">
      <t>ショグウ</t>
    </rPh>
    <rPh sb="10" eb="12">
      <t>カイゼン</t>
    </rPh>
    <rPh sb="12" eb="14">
      <t>カサン</t>
    </rPh>
    <phoneticPr fontId="2"/>
  </si>
  <si>
    <t>特定介護職員等処遇改善加算（Ⅰ）</t>
    <rPh sb="0" eb="2">
      <t>トクテイ</t>
    </rPh>
    <rPh sb="2" eb="4">
      <t>カイゴ</t>
    </rPh>
    <rPh sb="4" eb="6">
      <t>ショクイン</t>
    </rPh>
    <rPh sb="6" eb="7">
      <t>トウ</t>
    </rPh>
    <rPh sb="7" eb="9">
      <t>ショグウ</t>
    </rPh>
    <rPh sb="9" eb="11">
      <t>カイゼン</t>
    </rPh>
    <rPh sb="11" eb="13">
      <t>カサン</t>
    </rPh>
    <phoneticPr fontId="2"/>
  </si>
  <si>
    <t>夜勤職員配置加算　（Ⅳ）　ロ</t>
  </si>
  <si>
    <t>日常生活継続支援加算　（Ⅱ）</t>
  </si>
  <si>
    <t>口腔衛生管理加算（Ⅱ）として1ヶ月加算</t>
    <rPh sb="0" eb="6">
      <t>コウクウエイセイカンリ</t>
    </rPh>
    <rPh sb="6" eb="8">
      <t>カサン</t>
    </rPh>
    <rPh sb="16" eb="19">
      <t>ゲツカサン</t>
    </rPh>
    <phoneticPr fontId="2"/>
  </si>
  <si>
    <t>生活機能向上連携加算（Ⅱ）として1ヶ月加算</t>
    <rPh sb="0" eb="6">
      <t>セイカツキノウコウジョウ</t>
    </rPh>
    <rPh sb="6" eb="10">
      <t>レンケイカサン</t>
    </rPh>
    <rPh sb="18" eb="21">
      <t>ゲツカサン</t>
    </rPh>
    <phoneticPr fontId="2"/>
  </si>
  <si>
    <t>褥瘡マネジメント加算（Ⅱ）として1ヶ月加算</t>
    <rPh sb="0" eb="2">
      <t>ジョクソウ</t>
    </rPh>
    <rPh sb="8" eb="10">
      <t>カサン</t>
    </rPh>
    <rPh sb="18" eb="21">
      <t>ゲツカサン</t>
    </rPh>
    <phoneticPr fontId="2"/>
  </si>
  <si>
    <t>個別機能訓練加算（Ⅱ）として1ヶ月加算</t>
    <rPh sb="0" eb="2">
      <t>コベツ</t>
    </rPh>
    <rPh sb="2" eb="4">
      <t>キノウ</t>
    </rPh>
    <rPh sb="4" eb="6">
      <t>クンレン</t>
    </rPh>
    <rPh sb="6" eb="8">
      <t>カサン</t>
    </rPh>
    <phoneticPr fontId="2"/>
  </si>
  <si>
    <t>（単位　　　円/日）</t>
    <phoneticPr fontId="2"/>
  </si>
  <si>
    <t>科学的介護推進体制加算（Ⅱ）として1ヶ月加算</t>
    <rPh sb="0" eb="11">
      <t>カガクテキカイゴスイシンタイセイカサン</t>
    </rPh>
    <rPh sb="19" eb="22">
      <t>ゲツカサン</t>
    </rPh>
    <phoneticPr fontId="2"/>
  </si>
  <si>
    <t>②食　 費  1,445/１日</t>
    <rPh sb="1" eb="2">
      <t>ショク</t>
    </rPh>
    <rPh sb="4" eb="5">
      <t>ヒ</t>
    </rPh>
    <rPh sb="14" eb="15">
      <t>ヒ</t>
    </rPh>
    <phoneticPr fontId="2"/>
  </si>
  <si>
    <t>第３段階①</t>
    <rPh sb="0" eb="2">
      <t>ダイサン</t>
    </rPh>
    <rPh sb="2" eb="4">
      <t>ダンカイ</t>
    </rPh>
    <phoneticPr fontId="2"/>
  </si>
  <si>
    <t>第３段階②</t>
    <rPh sb="0" eb="2">
      <t>ダイサン</t>
    </rPh>
    <rPh sb="2" eb="4">
      <t>ダンカイ</t>
    </rPh>
    <phoneticPr fontId="2"/>
  </si>
  <si>
    <t xml:space="preserve">  ②食 費 　1,36０/１日</t>
    <rPh sb="3" eb="4">
      <t>ショク</t>
    </rPh>
    <rPh sb="5" eb="6">
      <t>ヒ</t>
    </rPh>
    <rPh sb="15" eb="16">
      <t>ヒ</t>
    </rPh>
    <phoneticPr fontId="2"/>
  </si>
  <si>
    <t>事業所番号：0270200702</t>
    <phoneticPr fontId="2"/>
  </si>
  <si>
    <t>第３段階②</t>
    <rPh sb="0" eb="1">
      <t>ダイ</t>
    </rPh>
    <rPh sb="2" eb="4">
      <t>ダンカイ</t>
    </rPh>
    <phoneticPr fontId="2"/>
  </si>
  <si>
    <t>加算合計（月額）</t>
    <rPh sb="0" eb="4">
      <t>カサンゴウケイ</t>
    </rPh>
    <rPh sb="5" eb="7">
      <t>ゲツガク</t>
    </rPh>
    <phoneticPr fontId="2"/>
  </si>
  <si>
    <t>各段階</t>
    <rPh sb="0" eb="3">
      <t>カクダンカイ</t>
    </rPh>
    <phoneticPr fontId="2"/>
  </si>
  <si>
    <t>年金収入等の要件</t>
    <rPh sb="0" eb="5">
      <t>ネンキンシュウニュウトウ</t>
    </rPh>
    <rPh sb="6" eb="8">
      <t>ヨウケン</t>
    </rPh>
    <phoneticPr fontId="2"/>
  </si>
  <si>
    <t>第3段階①</t>
    <rPh sb="0" eb="1">
      <t>ダイ</t>
    </rPh>
    <rPh sb="2" eb="4">
      <t>ダンカイ</t>
    </rPh>
    <phoneticPr fontId="2"/>
  </si>
  <si>
    <t>第3段階②</t>
    <rPh sb="0" eb="1">
      <t>ダイ</t>
    </rPh>
    <rPh sb="2" eb="4">
      <t>ダンカイ</t>
    </rPh>
    <phoneticPr fontId="2"/>
  </si>
  <si>
    <t>高額介護サービス費（介護費のみ対象）</t>
    <phoneticPr fontId="2"/>
  </si>
  <si>
    <t>生活保護を受給されている方</t>
    <rPh sb="0" eb="4">
      <t>セイカツホゴ</t>
    </rPh>
    <rPh sb="5" eb="7">
      <t>ジュキュウ</t>
    </rPh>
    <rPh sb="12" eb="13">
      <t>カタ</t>
    </rPh>
    <phoneticPr fontId="2"/>
  </si>
  <si>
    <t>世帯全員が市町村民税非課税で、前年の公的年金等収入金額+その他の合計所得金額の合計が80万円以下の方</t>
    <rPh sb="0" eb="4">
      <t>セタイゼンイン</t>
    </rPh>
    <rPh sb="5" eb="13">
      <t>シチョウソンミンゼイヒカゼイ</t>
    </rPh>
    <rPh sb="15" eb="17">
      <t>ゼンネン</t>
    </rPh>
    <rPh sb="18" eb="27">
      <t>コウテキネンキントウシュウニュウキンガク</t>
    </rPh>
    <rPh sb="30" eb="31">
      <t>ホカ</t>
    </rPh>
    <rPh sb="32" eb="38">
      <t>ゴウケイショトクキンガク</t>
    </rPh>
    <rPh sb="39" eb="41">
      <t>ゴウケイ</t>
    </rPh>
    <rPh sb="44" eb="48">
      <t>マンエンイカ</t>
    </rPh>
    <rPh sb="49" eb="50">
      <t>カタ</t>
    </rPh>
    <phoneticPr fontId="2"/>
  </si>
  <si>
    <t>世帯全員が市町村民税非課税で、前年の公的年金等収入金額+その他の合計所得金額の合計が80万円超の方</t>
    <rPh sb="0" eb="4">
      <t>セタイゼンイン</t>
    </rPh>
    <rPh sb="5" eb="13">
      <t>シチョウソンミンゼイヒカゼイ</t>
    </rPh>
    <rPh sb="15" eb="17">
      <t>ゼンネン</t>
    </rPh>
    <rPh sb="18" eb="27">
      <t>コウテキネンキントウシュウニュウキンガク</t>
    </rPh>
    <rPh sb="30" eb="31">
      <t>ホカ</t>
    </rPh>
    <rPh sb="32" eb="38">
      <t>ゴウケイショトクキンガク</t>
    </rPh>
    <rPh sb="39" eb="41">
      <t>ゴウケイ</t>
    </rPh>
    <rPh sb="45" eb="47">
      <t>エンチョウ</t>
    </rPh>
    <rPh sb="48" eb="49">
      <t>カタ</t>
    </rPh>
    <phoneticPr fontId="2"/>
  </si>
  <si>
    <t>市町村民税課税～課税所得380万円（年収770万円）未満</t>
    <rPh sb="0" eb="7">
      <t>シチョウソンミンゼイカゼイ</t>
    </rPh>
    <rPh sb="8" eb="12">
      <t>カゼイショトク</t>
    </rPh>
    <rPh sb="15" eb="17">
      <t>マンエン</t>
    </rPh>
    <rPh sb="18" eb="20">
      <t>ネンシュウ</t>
    </rPh>
    <rPh sb="23" eb="25">
      <t>マンエン</t>
    </rPh>
    <rPh sb="26" eb="28">
      <t>ミマン</t>
    </rPh>
    <phoneticPr fontId="2"/>
  </si>
  <si>
    <t>課税所得380万円（年収770万円）～課税所得690万円（年収約1,160万円）未満</t>
    <rPh sb="0" eb="4">
      <t>カゼイショトク</t>
    </rPh>
    <rPh sb="7" eb="9">
      <t>マンエン</t>
    </rPh>
    <rPh sb="10" eb="12">
      <t>ネンシュウ</t>
    </rPh>
    <rPh sb="15" eb="17">
      <t>マンエン</t>
    </rPh>
    <rPh sb="19" eb="23">
      <t>カゼイショトク</t>
    </rPh>
    <rPh sb="26" eb="28">
      <t>マンエン</t>
    </rPh>
    <rPh sb="29" eb="32">
      <t>ネンシュウヤク</t>
    </rPh>
    <rPh sb="37" eb="39">
      <t>マンエン</t>
    </rPh>
    <rPh sb="40" eb="42">
      <t>ミマン</t>
    </rPh>
    <phoneticPr fontId="2"/>
  </si>
  <si>
    <t>課税所得690万円（年収1,160万円）以上</t>
    <rPh sb="0" eb="4">
      <t>カゼイショトク</t>
    </rPh>
    <rPh sb="7" eb="9">
      <t>マンエン</t>
    </rPh>
    <rPh sb="10" eb="12">
      <t>ネンシュウ</t>
    </rPh>
    <rPh sb="17" eb="19">
      <t>マンエン</t>
    </rPh>
    <rPh sb="20" eb="22">
      <t>イジョウ</t>
    </rPh>
    <phoneticPr fontId="2"/>
  </si>
  <si>
    <t>世帯全員が住民税非課税で、老齢福祉年金を受給している方。生活保護を受けている方。</t>
    <rPh sb="0" eb="2">
      <t>セタイ</t>
    </rPh>
    <rPh sb="2" eb="4">
      <t>ゼンイン</t>
    </rPh>
    <rPh sb="5" eb="8">
      <t>ジュウミンゼイ</t>
    </rPh>
    <rPh sb="8" eb="11">
      <t>ヒカゼイ</t>
    </rPh>
    <rPh sb="13" eb="15">
      <t>ロウレイ</t>
    </rPh>
    <rPh sb="15" eb="17">
      <t>フクシ</t>
    </rPh>
    <rPh sb="17" eb="19">
      <t>ネンキン</t>
    </rPh>
    <rPh sb="20" eb="22">
      <t>ジュキュウ</t>
    </rPh>
    <rPh sb="26" eb="27">
      <t>カタ</t>
    </rPh>
    <rPh sb="28" eb="30">
      <t>セイカツ</t>
    </rPh>
    <rPh sb="30" eb="32">
      <t>ホゴ</t>
    </rPh>
    <rPh sb="33" eb="34">
      <t>ウ</t>
    </rPh>
    <rPh sb="38" eb="39">
      <t>カタ</t>
    </rPh>
    <phoneticPr fontId="2"/>
  </si>
  <si>
    <t>世帯全員が住民税非課税で、本人の合計所得金額と課税年金収入額+非課税年金収入額の合計が80万円以下の方。</t>
    <rPh sb="0" eb="2">
      <t>セタイ</t>
    </rPh>
    <rPh sb="2" eb="4">
      <t>ゼンイン</t>
    </rPh>
    <rPh sb="5" eb="8">
      <t>ジュウミンゼイ</t>
    </rPh>
    <rPh sb="8" eb="11">
      <t>ヒカゼイ</t>
    </rPh>
    <rPh sb="13" eb="15">
      <t>ホンニン</t>
    </rPh>
    <rPh sb="16" eb="18">
      <t>ゴウケイ</t>
    </rPh>
    <rPh sb="18" eb="20">
      <t>ショトク</t>
    </rPh>
    <rPh sb="20" eb="22">
      <t>キンガク</t>
    </rPh>
    <rPh sb="23" eb="25">
      <t>カゼイ</t>
    </rPh>
    <rPh sb="25" eb="27">
      <t>ネンキン</t>
    </rPh>
    <rPh sb="27" eb="29">
      <t>シュウニュウ</t>
    </rPh>
    <rPh sb="29" eb="30">
      <t>ガク</t>
    </rPh>
    <rPh sb="31" eb="34">
      <t>ヒカゼイ</t>
    </rPh>
    <rPh sb="34" eb="39">
      <t>ネンキンシュウニュウガク</t>
    </rPh>
    <rPh sb="40" eb="42">
      <t>ゴウケイ</t>
    </rPh>
    <rPh sb="45" eb="46">
      <t>マン</t>
    </rPh>
    <rPh sb="46" eb="47">
      <t>エン</t>
    </rPh>
    <rPh sb="47" eb="49">
      <t>イカ</t>
    </rPh>
    <rPh sb="50" eb="51">
      <t>カタ</t>
    </rPh>
    <phoneticPr fontId="2"/>
  </si>
  <si>
    <t>世帯全員が住民税非課税で、本人の合計所得金額+課税年金収入額+非課税年金収入額の合計が80万円超120万円以下の方。</t>
    <rPh sb="0" eb="2">
      <t>セタイ</t>
    </rPh>
    <rPh sb="2" eb="4">
      <t>ゼンイン</t>
    </rPh>
    <rPh sb="5" eb="8">
      <t>ジュウミンゼイ</t>
    </rPh>
    <rPh sb="8" eb="11">
      <t>ヒカゼイ</t>
    </rPh>
    <rPh sb="47" eb="48">
      <t>コ</t>
    </rPh>
    <rPh sb="51" eb="53">
      <t>マンエン</t>
    </rPh>
    <rPh sb="53" eb="55">
      <t>イカ</t>
    </rPh>
    <phoneticPr fontId="2"/>
  </si>
  <si>
    <t>世帯全員が住民税非課税で、本人の合計所得金額+課税年金収入額+非課税年金収入額の合計が120万円超の方。</t>
    <rPh sb="0" eb="2">
      <t>セタイ</t>
    </rPh>
    <rPh sb="2" eb="4">
      <t>ゼンイン</t>
    </rPh>
    <rPh sb="5" eb="8">
      <t>ジュウミンゼイ</t>
    </rPh>
    <rPh sb="8" eb="11">
      <t>ヒカゼイ</t>
    </rPh>
    <rPh sb="13" eb="15">
      <t>ホンニン</t>
    </rPh>
    <phoneticPr fontId="2"/>
  </si>
  <si>
    <t>　　　　　　　　</t>
    <phoneticPr fontId="2"/>
  </si>
  <si>
    <t>　　　（単位　　　円/月）　　</t>
    <rPh sb="11" eb="12">
      <t>ツキ</t>
    </rPh>
    <phoneticPr fontId="2"/>
  </si>
  <si>
    <t>本人が住民税非課税で、世帯の中に住民税課税者がいる方。本人が住民税を課税されている方。世帯分離後であって配偶者が課税されている場合。</t>
    <rPh sb="0" eb="2">
      <t>ホンニン</t>
    </rPh>
    <rPh sb="3" eb="6">
      <t>ジュウミンゼイ</t>
    </rPh>
    <rPh sb="6" eb="9">
      <t>ヒカゼイ</t>
    </rPh>
    <rPh sb="11" eb="13">
      <t>セタイ</t>
    </rPh>
    <rPh sb="14" eb="15">
      <t>ナカ</t>
    </rPh>
    <rPh sb="16" eb="19">
      <t>ジュウミンゼイ</t>
    </rPh>
    <rPh sb="19" eb="21">
      <t>カゼイ</t>
    </rPh>
    <rPh sb="21" eb="22">
      <t>シャ</t>
    </rPh>
    <rPh sb="25" eb="26">
      <t>カタ</t>
    </rPh>
    <rPh sb="27" eb="29">
      <t>ホンニン</t>
    </rPh>
    <rPh sb="30" eb="33">
      <t>ジュウミンゼイ</t>
    </rPh>
    <rPh sb="34" eb="36">
      <t>カゼイ</t>
    </rPh>
    <rPh sb="41" eb="42">
      <t>カタ</t>
    </rPh>
    <phoneticPr fontId="2"/>
  </si>
  <si>
    <t>預貯金額等の要件</t>
    <phoneticPr fontId="2"/>
  </si>
  <si>
    <t>単身650万円、夫婦1,650万円</t>
    <phoneticPr fontId="2"/>
  </si>
  <si>
    <t>単身550万円、夫婦1,550万円</t>
    <phoneticPr fontId="2"/>
  </si>
  <si>
    <t>単身500万円、夫婦1,500万円</t>
    <phoneticPr fontId="2"/>
  </si>
  <si>
    <t>15,000円</t>
    <phoneticPr fontId="2"/>
  </si>
  <si>
    <t>15,000円（個人）</t>
    <phoneticPr fontId="2"/>
  </si>
  <si>
    <t>24,600円（世帯）</t>
    <phoneticPr fontId="2"/>
  </si>
  <si>
    <t>44,400円（世帯）</t>
    <phoneticPr fontId="2"/>
  </si>
  <si>
    <t>93,000円（世帯）</t>
    <phoneticPr fontId="2"/>
  </si>
  <si>
    <t>140,100円（世帯）</t>
    <phoneticPr fontId="2"/>
  </si>
  <si>
    <t>介護職員等ベースアップ等加算</t>
    <rPh sb="0" eb="5">
      <t>カイゴショクイントウ</t>
    </rPh>
    <rPh sb="11" eb="14">
      <t>トウカサン</t>
    </rPh>
    <phoneticPr fontId="2"/>
  </si>
  <si>
    <t>栄養マネジメント強化加算</t>
    <rPh sb="0" eb="2">
      <t>エイヨウ</t>
    </rPh>
    <rPh sb="8" eb="12">
      <t>キョウカカサン</t>
    </rPh>
    <phoneticPr fontId="2"/>
  </si>
  <si>
    <t>ユニット型指定介護老人福祉施設利用料金表【特別養護老人ホーム三和園】　　令和４年１０月1日から適用</t>
    <rPh sb="4" eb="5">
      <t>ガタ</t>
    </rPh>
    <rPh sb="5" eb="7">
      <t>シテイ</t>
    </rPh>
    <rPh sb="7" eb="9">
      <t>カイゴ</t>
    </rPh>
    <rPh sb="9" eb="11">
      <t>ロウジン</t>
    </rPh>
    <rPh sb="11" eb="13">
      <t>フクシ</t>
    </rPh>
    <rPh sb="13" eb="15">
      <t>シセツ</t>
    </rPh>
    <rPh sb="15" eb="17">
      <t>リヨウ</t>
    </rPh>
    <rPh sb="17" eb="19">
      <t>リョウキン</t>
    </rPh>
    <rPh sb="19" eb="20">
      <t>ヒョウ</t>
    </rPh>
    <rPh sb="21" eb="23">
      <t>トクベツ</t>
    </rPh>
    <rPh sb="23" eb="25">
      <t>ヨウゴ</t>
    </rPh>
    <rPh sb="25" eb="27">
      <t>ロウジン</t>
    </rPh>
    <rPh sb="30" eb="31">
      <t>サン</t>
    </rPh>
    <rPh sb="31" eb="32">
      <t>ワ</t>
    </rPh>
    <rPh sb="32" eb="33">
      <t>エン</t>
    </rPh>
    <rPh sb="36" eb="37">
      <t>レイ</t>
    </rPh>
    <rPh sb="37" eb="38">
      <t>ワ</t>
    </rPh>
    <rPh sb="39" eb="40">
      <t>ネン</t>
    </rPh>
    <rPh sb="42" eb="43">
      <t>ガツ</t>
    </rPh>
    <rPh sb="44" eb="45">
      <t>ヒ</t>
    </rPh>
    <rPh sb="47" eb="49">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</si>
</sst>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7" formatCode="#,##0_);[Red]\(#,##0\)"/>
    <numFmt numFmtId="181" formatCode="#,##0_ "/>
  </numFmts>
  <fonts count="15">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24"/>
      <name val="ＭＳ Ｐゴシック"/>
      <family val="3"/>
      <charset val="128"/>
    </font>
    <font>
      <sz val="22"/>
      <name val="ＭＳ Ｐゴシック"/>
      <family val="3"/>
      <charset val="128"/>
    </font>
    <font>
      <b/>
      <sz val="20"/>
      <name val="ＭＳ Ｐゴシック"/>
      <family val="3"/>
      <charset val="128"/>
    </font>
    <font>
      <sz val="10"/>
      <name val="ＭＳ Ｐゴシック"/>
      <family val="3"/>
      <charset val="128"/>
    </font>
    <font>
      <b/>
      <sz val="10"/>
      <name val="ＭＳ Ｐゴシック"/>
      <family val="3"/>
      <charset val="128"/>
    </font>
    <font>
      <sz val="13"/>
      <name val="ＭＳ Ｐゴシック"/>
      <family val="3"/>
      <charset val="128"/>
    </font>
    <font>
      <b/>
      <sz val="16"/>
      <name val="ＭＳ Ｐゴシック"/>
      <family val="3"/>
      <charset val="128"/>
    </font>
    <font>
      <b/>
      <sz val="18"/>
      <name val="ＭＳ Ｐゴシック"/>
      <family val="3"/>
      <charset val="128"/>
    </font>
  </fonts>
  <fills count="2">
    <fill>
      <patternFill patternType="none"/>
    </fill>
    <fill>
      <patternFill patternType="gray125"/>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224">
    <xf numFmtId="0" fontId="0" fillId="0" borderId="0" xfId="0"/>
    <xf numFmtId="0" fontId="0" fillId="0" borderId="0" xfId="0" applyAlignment="1">
      <alignment horizontal="center" vertical="center"/>
    </xf>
    <xf numFmtId="0" fontId="4" fillId="0" borderId="0" xfId="0" applyFont="1"/>
    <xf numFmtId="0" fontId="4" fillId="0" borderId="0" xfId="0" applyFont="1" applyAlignment="1">
      <alignment horizontal="center" vertical="center"/>
    </xf>
    <xf numFmtId="0" fontId="6" fillId="0" borderId="0" xfId="0" applyFont="1" applyAlignment="1"/>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8" fillId="0" borderId="0" xfId="0" applyFont="1" applyAlignment="1">
      <alignment horizontal="center" vertical="center"/>
    </xf>
    <xf numFmtId="0" fontId="8" fillId="0" borderId="0" xfId="0" applyFont="1"/>
    <xf numFmtId="0" fontId="6"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6" fillId="0" borderId="0" xfId="0" applyFont="1" applyFill="1" applyAlignment="1"/>
    <xf numFmtId="0" fontId="6" fillId="0" borderId="1" xfId="0" applyFont="1" applyBorder="1" applyAlignment="1"/>
    <xf numFmtId="0" fontId="5" fillId="0" borderId="1" xfId="0" applyFont="1" applyBorder="1" applyAlignment="1">
      <alignment vertical="center"/>
    </xf>
    <xf numFmtId="0" fontId="3" fillId="0" borderId="0" xfId="0" applyFont="1" applyAlignment="1">
      <alignment horizontal="righ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11" fillId="0" borderId="6" xfId="0" applyFont="1" applyFill="1" applyBorder="1" applyAlignment="1">
      <alignment horizontal="right" vertical="center" shrinkToFit="1"/>
    </xf>
    <xf numFmtId="0" fontId="11" fillId="0" borderId="7" xfId="0" applyFont="1" applyFill="1" applyBorder="1" applyAlignment="1">
      <alignment horizontal="right" vertical="center" shrinkToFit="1"/>
    </xf>
    <xf numFmtId="3" fontId="6" fillId="0" borderId="8" xfId="0" applyNumberFormat="1" applyFont="1" applyFill="1" applyBorder="1" applyAlignment="1">
      <alignment horizontal="right" vertical="center"/>
    </xf>
    <xf numFmtId="0" fontId="6" fillId="0" borderId="9" xfId="0" applyFont="1" applyFill="1" applyBorder="1" applyAlignment="1">
      <alignment horizontal="center" vertical="center" shrinkToFit="1"/>
    </xf>
    <xf numFmtId="177" fontId="6" fillId="0" borderId="10" xfId="0" applyNumberFormat="1" applyFont="1" applyFill="1" applyBorder="1" applyAlignment="1">
      <alignment vertical="center" shrinkToFit="1"/>
    </xf>
    <xf numFmtId="177" fontId="6" fillId="0" borderId="11" xfId="0" applyNumberFormat="1" applyFont="1" applyFill="1" applyBorder="1" applyAlignment="1">
      <alignment vertical="center" shrinkToFit="1"/>
    </xf>
    <xf numFmtId="177" fontId="6" fillId="0" borderId="12" xfId="0" applyNumberFormat="1" applyFont="1" applyFill="1" applyBorder="1" applyAlignment="1">
      <alignment vertical="center" shrinkToFit="1"/>
    </xf>
    <xf numFmtId="177" fontId="6" fillId="0" borderId="13" xfId="0" applyNumberFormat="1" applyFont="1" applyFill="1" applyBorder="1" applyAlignment="1">
      <alignment horizontal="right" vertical="center" shrinkToFit="1"/>
    </xf>
    <xf numFmtId="177" fontId="6" fillId="0" borderId="9" xfId="0" applyNumberFormat="1" applyFont="1" applyFill="1" applyBorder="1" applyAlignment="1">
      <alignment horizontal="center" vertical="center" shrinkToFit="1"/>
    </xf>
    <xf numFmtId="177" fontId="6" fillId="0" borderId="10" xfId="0" applyNumberFormat="1" applyFont="1" applyFill="1" applyBorder="1" applyAlignment="1">
      <alignment horizontal="right" vertical="center" shrinkToFit="1"/>
    </xf>
    <xf numFmtId="0" fontId="11" fillId="0" borderId="14" xfId="0" applyFont="1" applyFill="1" applyBorder="1" applyAlignment="1">
      <alignment horizontal="right" vertical="center" shrinkToFit="1"/>
    </xf>
    <xf numFmtId="0" fontId="11" fillId="0" borderId="15" xfId="0" applyFont="1" applyFill="1" applyBorder="1" applyAlignment="1">
      <alignment horizontal="right" vertical="center" shrinkToFit="1"/>
    </xf>
    <xf numFmtId="177" fontId="6" fillId="0" borderId="16" xfId="0" applyNumberFormat="1" applyFont="1" applyFill="1" applyBorder="1" applyAlignment="1">
      <alignment horizontal="right" vertical="center" shrinkToFit="1"/>
    </xf>
    <xf numFmtId="0" fontId="11" fillId="0" borderId="17" xfId="0" applyFont="1" applyFill="1" applyBorder="1" applyAlignment="1">
      <alignment horizontal="right" vertical="center" shrinkToFit="1"/>
    </xf>
    <xf numFmtId="0" fontId="11" fillId="0" borderId="18" xfId="0" applyFont="1" applyFill="1" applyBorder="1" applyAlignment="1">
      <alignment horizontal="right" vertical="center" shrinkToFit="1"/>
    </xf>
    <xf numFmtId="3" fontId="6" fillId="0" borderId="19" xfId="0" applyNumberFormat="1" applyFont="1" applyFill="1" applyBorder="1" applyAlignment="1">
      <alignment horizontal="right" vertical="center" shrinkToFit="1"/>
    </xf>
    <xf numFmtId="5" fontId="6" fillId="0" borderId="20" xfId="0" applyNumberFormat="1" applyFont="1" applyFill="1" applyBorder="1" applyAlignment="1">
      <alignment horizontal="center" vertical="center" shrinkToFit="1"/>
    </xf>
    <xf numFmtId="177" fontId="6" fillId="0" borderId="21" xfId="0" applyNumberFormat="1" applyFont="1" applyFill="1" applyBorder="1" applyAlignment="1">
      <alignment vertical="center" shrinkToFit="1"/>
    </xf>
    <xf numFmtId="177" fontId="6" fillId="0" borderId="22" xfId="0" applyNumberFormat="1" applyFont="1" applyFill="1" applyBorder="1" applyAlignment="1">
      <alignment vertical="center" shrinkToFit="1"/>
    </xf>
    <xf numFmtId="177" fontId="6" fillId="0" borderId="18" xfId="0" applyNumberFormat="1" applyFont="1" applyFill="1" applyBorder="1" applyAlignment="1">
      <alignment vertical="center" shrinkToFit="1"/>
    </xf>
    <xf numFmtId="177" fontId="6" fillId="0" borderId="19" xfId="0" applyNumberFormat="1" applyFont="1" applyFill="1" applyBorder="1" applyAlignment="1">
      <alignment horizontal="right" vertical="center" shrinkToFit="1"/>
    </xf>
    <xf numFmtId="177" fontId="6" fillId="0" borderId="22" xfId="0" applyNumberFormat="1" applyFont="1" applyFill="1" applyBorder="1" applyAlignment="1">
      <alignment horizontal="center" vertical="center" shrinkToFit="1"/>
    </xf>
    <xf numFmtId="177" fontId="6" fillId="0" borderId="21" xfId="0" applyNumberFormat="1" applyFont="1" applyFill="1" applyBorder="1" applyAlignment="1">
      <alignment horizontal="right" vertical="center" shrinkToFit="1"/>
    </xf>
    <xf numFmtId="177" fontId="9" fillId="0" borderId="3" xfId="0" applyNumberFormat="1" applyFont="1" applyFill="1" applyBorder="1" applyAlignment="1">
      <alignment horizontal="right" vertical="center"/>
    </xf>
    <xf numFmtId="177" fontId="14" fillId="0" borderId="3" xfId="0" applyNumberFormat="1" applyFont="1" applyFill="1" applyBorder="1" applyAlignment="1">
      <alignment horizontal="right" vertical="center"/>
    </xf>
    <xf numFmtId="177" fontId="6" fillId="0" borderId="23" xfId="0" applyNumberFormat="1" applyFont="1" applyFill="1" applyBorder="1" applyAlignment="1">
      <alignment vertical="center" shrinkToFit="1"/>
    </xf>
    <xf numFmtId="177" fontId="6" fillId="0" borderId="24" xfId="0" applyNumberFormat="1" applyFont="1" applyFill="1" applyBorder="1" applyAlignment="1">
      <alignment vertical="center" shrinkToFit="1"/>
    </xf>
    <xf numFmtId="177" fontId="6" fillId="0" borderId="15" xfId="0" applyNumberFormat="1" applyFont="1" applyFill="1" applyBorder="1" applyAlignment="1">
      <alignment vertical="center" shrinkToFit="1"/>
    </xf>
    <xf numFmtId="177" fontId="6" fillId="0" borderId="25" xfId="0" applyNumberFormat="1" applyFont="1" applyFill="1" applyBorder="1" applyAlignment="1">
      <alignment horizontal="right" vertical="center" shrinkToFit="1"/>
    </xf>
    <xf numFmtId="177" fontId="6" fillId="0" borderId="24" xfId="0" applyNumberFormat="1" applyFont="1" applyFill="1" applyBorder="1" applyAlignment="1">
      <alignment horizontal="center" vertical="center" shrinkToFit="1"/>
    </xf>
    <xf numFmtId="177" fontId="6" fillId="0" borderId="23" xfId="0" applyNumberFormat="1" applyFont="1" applyFill="1" applyBorder="1" applyAlignment="1">
      <alignment horizontal="right" vertical="center" shrinkToFit="1"/>
    </xf>
    <xf numFmtId="0" fontId="11" fillId="0" borderId="26" xfId="0" applyFont="1" applyFill="1" applyBorder="1" applyAlignment="1">
      <alignment horizontal="right" vertical="center" shrinkToFit="1"/>
    </xf>
    <xf numFmtId="5" fontId="6" fillId="0" borderId="27" xfId="0" applyNumberFormat="1" applyFont="1" applyFill="1" applyBorder="1" applyAlignment="1">
      <alignment horizontal="center" vertical="center" shrinkToFit="1"/>
    </xf>
    <xf numFmtId="177" fontId="6" fillId="0" borderId="28" xfId="0" applyNumberFormat="1" applyFont="1" applyFill="1" applyBorder="1" applyAlignment="1">
      <alignment vertical="center" shrinkToFit="1"/>
    </xf>
    <xf numFmtId="177" fontId="6" fillId="0" borderId="29" xfId="0" applyNumberFormat="1" applyFont="1" applyFill="1" applyBorder="1" applyAlignment="1">
      <alignment vertical="center" shrinkToFit="1"/>
    </xf>
    <xf numFmtId="177" fontId="6" fillId="0" borderId="30" xfId="0" applyNumberFormat="1" applyFont="1" applyFill="1" applyBorder="1" applyAlignment="1">
      <alignment vertical="center" shrinkToFit="1"/>
    </xf>
    <xf numFmtId="177" fontId="6" fillId="0" borderId="31" xfId="0" applyNumberFormat="1" applyFont="1" applyFill="1" applyBorder="1" applyAlignment="1">
      <alignment horizontal="right" vertical="center" shrinkToFit="1"/>
    </xf>
    <xf numFmtId="177" fontId="9" fillId="0" borderId="32" xfId="0" applyNumberFormat="1" applyFont="1" applyFill="1" applyBorder="1" applyAlignment="1">
      <alignment horizontal="right" vertical="center"/>
    </xf>
    <xf numFmtId="177" fontId="6" fillId="0" borderId="29" xfId="0" applyNumberFormat="1" applyFont="1" applyFill="1" applyBorder="1" applyAlignment="1">
      <alignment horizontal="center" vertical="center" shrinkToFit="1"/>
    </xf>
    <xf numFmtId="177" fontId="6" fillId="0" borderId="28" xfId="0" applyNumberFormat="1" applyFont="1" applyFill="1" applyBorder="1" applyAlignment="1">
      <alignment horizontal="right" vertical="center" shrinkToFit="1"/>
    </xf>
    <xf numFmtId="3" fontId="6" fillId="0" borderId="25" xfId="0" applyNumberFormat="1" applyFont="1" applyFill="1" applyBorder="1" applyAlignment="1">
      <alignment horizontal="right" vertical="center"/>
    </xf>
    <xf numFmtId="0" fontId="6" fillId="0" borderId="33" xfId="0" applyFont="1" applyFill="1" applyBorder="1" applyAlignment="1">
      <alignment horizontal="center" vertical="center" shrinkToFit="1"/>
    </xf>
    <xf numFmtId="0" fontId="11" fillId="0" borderId="34" xfId="0" applyFont="1" applyFill="1" applyBorder="1" applyAlignment="1">
      <alignment horizontal="right" vertical="center" shrinkToFit="1"/>
    </xf>
    <xf numFmtId="0" fontId="11" fillId="0" borderId="35" xfId="0" applyFont="1" applyFill="1" applyBorder="1" applyAlignment="1">
      <alignment horizontal="right" vertical="center" shrinkToFit="1"/>
    </xf>
    <xf numFmtId="5" fontId="6" fillId="0" borderId="36" xfId="0" applyNumberFormat="1" applyFont="1" applyFill="1" applyBorder="1" applyAlignment="1">
      <alignment horizontal="center" vertical="center" shrinkToFit="1"/>
    </xf>
    <xf numFmtId="177" fontId="6" fillId="0" borderId="37" xfId="0" applyNumberFormat="1" applyFont="1" applyFill="1" applyBorder="1" applyAlignment="1">
      <alignment vertical="center" shrinkToFit="1"/>
    </xf>
    <xf numFmtId="177" fontId="6" fillId="0" borderId="38" xfId="0" applyNumberFormat="1" applyFont="1" applyFill="1" applyBorder="1" applyAlignment="1">
      <alignment vertical="center" shrinkToFit="1"/>
    </xf>
    <xf numFmtId="177" fontId="6" fillId="0" borderId="35" xfId="0" applyNumberFormat="1" applyFont="1" applyFill="1" applyBorder="1" applyAlignment="1">
      <alignment vertical="center" shrinkToFit="1"/>
    </xf>
    <xf numFmtId="177" fontId="6" fillId="0" borderId="39" xfId="0" applyNumberFormat="1" applyFont="1" applyFill="1" applyBorder="1" applyAlignment="1">
      <alignment horizontal="right" vertical="center" shrinkToFit="1"/>
    </xf>
    <xf numFmtId="177" fontId="6" fillId="0" borderId="38" xfId="0" applyNumberFormat="1" applyFont="1" applyFill="1" applyBorder="1" applyAlignment="1">
      <alignment horizontal="center" vertical="center" shrinkToFit="1"/>
    </xf>
    <xf numFmtId="177" fontId="6" fillId="0" borderId="37" xfId="0" applyNumberFormat="1" applyFont="1" applyFill="1" applyBorder="1" applyAlignment="1">
      <alignment horizontal="right" vertical="center" shrinkToFit="1"/>
    </xf>
    <xf numFmtId="177" fontId="6" fillId="0" borderId="1" xfId="0" applyNumberFormat="1" applyFont="1" applyBorder="1" applyAlignment="1">
      <alignment vertical="center"/>
    </xf>
    <xf numFmtId="177" fontId="6" fillId="0" borderId="1" xfId="0" applyNumberFormat="1" applyFont="1" applyBorder="1" applyAlignment="1">
      <alignment vertical="center" shrinkToFit="1"/>
    </xf>
    <xf numFmtId="0" fontId="10" fillId="0" borderId="0" xfId="0" applyFont="1" applyAlignment="1">
      <alignment vertical="center"/>
    </xf>
    <xf numFmtId="0" fontId="13" fillId="0" borderId="0" xfId="0" applyFont="1" applyFill="1" applyBorder="1" applyAlignment="1">
      <alignment horizontal="center" vertical="center"/>
    </xf>
    <xf numFmtId="0" fontId="11" fillId="0" borderId="0" xfId="0" applyFont="1" applyFill="1" applyBorder="1" applyAlignment="1">
      <alignment horizontal="right" vertical="center" shrinkToFit="1"/>
    </xf>
    <xf numFmtId="3" fontId="6" fillId="0" borderId="0" xfId="0" applyNumberFormat="1" applyFont="1" applyFill="1" applyBorder="1" applyAlignment="1">
      <alignment horizontal="right" vertical="center" shrinkToFit="1"/>
    </xf>
    <xf numFmtId="5" fontId="6" fillId="0" borderId="0" xfId="0" applyNumberFormat="1" applyFont="1" applyFill="1" applyBorder="1" applyAlignment="1">
      <alignment horizontal="center" vertical="center" shrinkToFit="1"/>
    </xf>
    <xf numFmtId="177" fontId="6" fillId="0" borderId="0" xfId="0" applyNumberFormat="1" applyFont="1" applyFill="1" applyBorder="1" applyAlignment="1">
      <alignment vertical="center" shrinkToFit="1"/>
    </xf>
    <xf numFmtId="177" fontId="6" fillId="0" borderId="0" xfId="0" applyNumberFormat="1" applyFont="1" applyFill="1" applyBorder="1" applyAlignment="1">
      <alignment horizontal="right" vertical="center" shrinkToFit="1"/>
    </xf>
    <xf numFmtId="177" fontId="9" fillId="0" borderId="0" xfId="0" applyNumberFormat="1" applyFont="1" applyFill="1" applyBorder="1" applyAlignment="1">
      <alignment horizontal="right" vertical="center"/>
    </xf>
    <xf numFmtId="177" fontId="6" fillId="0" borderId="0" xfId="0" applyNumberFormat="1" applyFont="1" applyFill="1" applyBorder="1" applyAlignment="1">
      <alignment horizontal="center" vertical="center" shrinkToFit="1"/>
    </xf>
    <xf numFmtId="177" fontId="14" fillId="0" borderId="0" xfId="0" applyNumberFormat="1" applyFont="1" applyFill="1" applyBorder="1" applyAlignment="1">
      <alignment horizontal="right" vertical="center"/>
    </xf>
    <xf numFmtId="0" fontId="5" fillId="0" borderId="0" xfId="0" applyFont="1" applyBorder="1" applyAlignment="1">
      <alignment vertical="center"/>
    </xf>
    <xf numFmtId="38" fontId="6" fillId="0" borderId="0" xfId="1" applyFont="1" applyBorder="1" applyAlignment="1">
      <alignment horizontal="right" vertical="center"/>
    </xf>
    <xf numFmtId="181" fontId="6" fillId="0" borderId="40" xfId="0" applyNumberFormat="1" applyFont="1" applyBorder="1" applyAlignment="1">
      <alignment vertical="center"/>
    </xf>
    <xf numFmtId="181" fontId="6" fillId="0" borderId="0" xfId="0" applyNumberFormat="1" applyFont="1" applyBorder="1" applyAlignment="1">
      <alignment vertical="center"/>
    </xf>
    <xf numFmtId="177" fontId="6" fillId="0" borderId="0" xfId="0" applyNumberFormat="1"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xf numFmtId="0" fontId="6" fillId="0" borderId="0" xfId="0" applyFont="1" applyBorder="1" applyAlignment="1">
      <alignment vertical="center"/>
    </xf>
    <xf numFmtId="0" fontId="4" fillId="0" borderId="0" xfId="0" applyFont="1" applyBorder="1" applyAlignment="1">
      <alignment vertical="center"/>
    </xf>
    <xf numFmtId="0" fontId="10" fillId="0" borderId="0" xfId="0" applyFont="1" applyBorder="1" applyAlignment="1">
      <alignment vertical="center" shrinkToFit="1"/>
    </xf>
    <xf numFmtId="0" fontId="6" fillId="0" borderId="4" xfId="0" applyFont="1" applyFill="1" applyBorder="1" applyAlignment="1">
      <alignment horizontal="right" vertical="center"/>
    </xf>
    <xf numFmtId="0" fontId="6" fillId="0" borderId="0" xfId="0" applyFont="1" applyFill="1" applyBorder="1" applyAlignment="1">
      <alignment horizontal="right" vertical="center"/>
    </xf>
    <xf numFmtId="0" fontId="6" fillId="0" borderId="5" xfId="0" applyFont="1" applyFill="1" applyBorder="1" applyAlignment="1">
      <alignment horizontal="right" vertical="center"/>
    </xf>
    <xf numFmtId="0" fontId="5" fillId="0" borderId="0" xfId="0" applyFont="1" applyFill="1" applyBorder="1" applyAlignment="1">
      <alignment horizontal="right"/>
    </xf>
    <xf numFmtId="0" fontId="5" fillId="0" borderId="5" xfId="0" applyFont="1" applyFill="1" applyBorder="1" applyAlignment="1">
      <alignment horizontal="right"/>
    </xf>
    <xf numFmtId="0" fontId="13" fillId="0" borderId="0" xfId="0" applyFont="1" applyAlignment="1">
      <alignment horizontal="left" vertical="center"/>
    </xf>
    <xf numFmtId="0" fontId="6" fillId="0" borderId="32" xfId="0" applyFont="1" applyFill="1" applyBorder="1" applyAlignment="1">
      <alignment horizontal="center" vertical="center"/>
    </xf>
    <xf numFmtId="38" fontId="0" fillId="0" borderId="0" xfId="1" applyFont="1" applyBorder="1" applyAlignment="1">
      <alignment vertical="center" shrinkToFit="1"/>
    </xf>
    <xf numFmtId="0" fontId="4" fillId="0" borderId="33" xfId="0" applyFont="1" applyBorder="1" applyAlignment="1">
      <alignment horizontal="right" vertical="center"/>
    </xf>
    <xf numFmtId="0" fontId="5" fillId="0" borderId="6"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43" xfId="0" applyFont="1" applyBorder="1" applyAlignment="1">
      <alignment horizontal="center" vertical="center" shrinkToFit="1"/>
    </xf>
    <xf numFmtId="0" fontId="0" fillId="0" borderId="0" xfId="0" applyBorder="1" applyAlignment="1">
      <alignment vertical="center"/>
    </xf>
    <xf numFmtId="0" fontId="12" fillId="0" borderId="6" xfId="0" applyFont="1" applyBorder="1" applyAlignment="1">
      <alignment horizontal="left" vertical="center"/>
    </xf>
    <xf numFmtId="0" fontId="12" fillId="0" borderId="41" xfId="0" applyFont="1" applyBorder="1" applyAlignment="1">
      <alignment horizontal="lef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17" xfId="0" applyFont="1" applyBorder="1" applyAlignment="1">
      <alignment horizontal="left" vertical="center"/>
    </xf>
    <xf numFmtId="0" fontId="12" fillId="0" borderId="20" xfId="0" applyFont="1" applyBorder="1" applyAlignment="1">
      <alignment horizontal="left" vertical="center"/>
    </xf>
    <xf numFmtId="0" fontId="5" fillId="0" borderId="1" xfId="0" applyFont="1" applyBorder="1" applyAlignment="1">
      <alignment vertical="center"/>
    </xf>
    <xf numFmtId="0" fontId="5" fillId="0" borderId="1" xfId="0" applyFont="1" applyBorder="1" applyAlignment="1">
      <alignment horizontal="right"/>
    </xf>
    <xf numFmtId="0" fontId="5" fillId="0" borderId="0" xfId="0" applyFont="1" applyBorder="1" applyAlignment="1">
      <alignment horizontal="right" vertical="center"/>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1" xfId="0" applyFont="1" applyBorder="1" applyAlignment="1">
      <alignment horizontal="center" vertical="center"/>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6" fillId="0" borderId="58" xfId="0" applyFont="1" applyFill="1" applyBorder="1" applyAlignment="1">
      <alignment horizontal="right" vertical="center"/>
    </xf>
    <xf numFmtId="0" fontId="6" fillId="0" borderId="59" xfId="0" applyFont="1" applyFill="1" applyBorder="1" applyAlignment="1">
      <alignment horizontal="right" vertical="center"/>
    </xf>
    <xf numFmtId="0" fontId="6" fillId="0" borderId="60" xfId="0" applyFont="1" applyFill="1" applyBorder="1" applyAlignment="1">
      <alignment horizontal="right" vertical="center"/>
    </xf>
    <xf numFmtId="0" fontId="6" fillId="0" borderId="34" xfId="0" applyFont="1" applyFill="1" applyBorder="1" applyAlignment="1">
      <alignment horizontal="right" vertical="center"/>
    </xf>
    <xf numFmtId="0" fontId="6" fillId="0" borderId="36" xfId="0" applyFont="1" applyFill="1" applyBorder="1" applyAlignment="1">
      <alignment horizontal="right" vertical="center"/>
    </xf>
    <xf numFmtId="0" fontId="6" fillId="0" borderId="61" xfId="0" applyFont="1" applyFill="1" applyBorder="1" applyAlignment="1">
      <alignment horizontal="right" vertical="center"/>
    </xf>
    <xf numFmtId="0" fontId="5" fillId="0" borderId="36" xfId="0" applyFont="1" applyFill="1" applyBorder="1" applyAlignment="1">
      <alignment horizontal="right"/>
    </xf>
    <xf numFmtId="0" fontId="5" fillId="0" borderId="61" xfId="0" applyFont="1" applyFill="1" applyBorder="1" applyAlignment="1">
      <alignment horizontal="right"/>
    </xf>
    <xf numFmtId="177" fontId="9" fillId="0" borderId="52" xfId="0" applyNumberFormat="1" applyFont="1" applyFill="1" applyBorder="1" applyAlignment="1">
      <alignment horizontal="right" vertical="center"/>
    </xf>
    <xf numFmtId="177" fontId="9" fillId="0" borderId="3" xfId="0" applyNumberFormat="1" applyFont="1" applyFill="1" applyBorder="1" applyAlignment="1">
      <alignment horizontal="right" vertical="center"/>
    </xf>
    <xf numFmtId="177" fontId="9" fillId="0" borderId="2" xfId="0" applyNumberFormat="1" applyFont="1" applyFill="1" applyBorder="1" applyAlignment="1">
      <alignment horizontal="right" vertical="center"/>
    </xf>
    <xf numFmtId="0" fontId="5" fillId="0" borderId="59" xfId="0" applyFont="1" applyFill="1" applyBorder="1" applyAlignment="1">
      <alignment horizontal="right"/>
    </xf>
    <xf numFmtId="0" fontId="5" fillId="0" borderId="60" xfId="0" applyFont="1" applyFill="1" applyBorder="1" applyAlignment="1">
      <alignment horizontal="right"/>
    </xf>
    <xf numFmtId="177" fontId="14" fillId="0" borderId="52" xfId="0" applyNumberFormat="1" applyFont="1" applyFill="1" applyBorder="1" applyAlignment="1">
      <alignment horizontal="right" vertical="center"/>
    </xf>
    <xf numFmtId="177" fontId="14" fillId="0" borderId="3" xfId="0" applyNumberFormat="1" applyFont="1" applyFill="1" applyBorder="1" applyAlignment="1">
      <alignment horizontal="right" vertical="center"/>
    </xf>
    <xf numFmtId="38" fontId="6" fillId="0" borderId="47" xfId="1" applyFont="1" applyBorder="1" applyAlignment="1">
      <alignment horizontal="right" vertical="center"/>
    </xf>
    <xf numFmtId="38" fontId="6" fillId="0" borderId="45" xfId="1" applyFont="1" applyBorder="1" applyAlignment="1">
      <alignment horizontal="right" vertical="center"/>
    </xf>
    <xf numFmtId="38" fontId="6" fillId="0" borderId="48" xfId="1" applyFont="1" applyBorder="1" applyAlignment="1">
      <alignment horizontal="right" vertical="center"/>
    </xf>
    <xf numFmtId="181" fontId="6" fillId="0" borderId="47" xfId="0" applyNumberFormat="1" applyFont="1" applyBorder="1" applyAlignment="1">
      <alignment vertical="center"/>
    </xf>
    <xf numFmtId="181" fontId="6" fillId="0" borderId="45" xfId="0" applyNumberFormat="1" applyFont="1" applyBorder="1" applyAlignment="1">
      <alignment vertical="center"/>
    </xf>
    <xf numFmtId="181" fontId="6" fillId="0" borderId="48" xfId="0" applyNumberFormat="1" applyFont="1" applyBorder="1" applyAlignment="1">
      <alignment vertical="center"/>
    </xf>
    <xf numFmtId="0" fontId="6" fillId="0" borderId="34"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61" xfId="0" applyFont="1" applyFill="1" applyBorder="1" applyAlignment="1">
      <alignment horizontal="center" vertical="center" shrinkToFit="1"/>
    </xf>
    <xf numFmtId="38" fontId="5" fillId="0" borderId="47" xfId="1" applyFont="1" applyBorder="1" applyAlignment="1">
      <alignment horizontal="center" vertical="center"/>
    </xf>
    <xf numFmtId="38" fontId="5" fillId="0" borderId="45" xfId="1" applyFont="1" applyBorder="1" applyAlignment="1">
      <alignment horizontal="center" vertical="center"/>
    </xf>
    <xf numFmtId="38" fontId="5" fillId="0" borderId="48" xfId="1" applyFont="1" applyBorder="1" applyAlignment="1">
      <alignment horizontal="center" vertical="center"/>
    </xf>
    <xf numFmtId="0" fontId="5" fillId="0" borderId="47"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8" xfId="0" applyFont="1" applyBorder="1" applyAlignment="1">
      <alignment horizontal="center" vertical="center" shrinkToFit="1"/>
    </xf>
    <xf numFmtId="0" fontId="6" fillId="0" borderId="47" xfId="0" applyFont="1" applyBorder="1" applyAlignment="1">
      <alignment horizontal="right" vertical="center"/>
    </xf>
    <xf numFmtId="0" fontId="6" fillId="0" borderId="45" xfId="0" applyFont="1" applyBorder="1" applyAlignment="1">
      <alignment horizontal="right" vertical="center"/>
    </xf>
    <xf numFmtId="0" fontId="6" fillId="0" borderId="48" xfId="0" applyFont="1" applyBorder="1" applyAlignment="1">
      <alignment horizontal="right" vertical="center"/>
    </xf>
    <xf numFmtId="0" fontId="7" fillId="0" borderId="0" xfId="0" applyFont="1" applyAlignment="1">
      <alignment horizontal="center" vertical="center" shrinkToFit="1"/>
    </xf>
    <xf numFmtId="0" fontId="8" fillId="0" borderId="0" xfId="0" applyFont="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13" fillId="0" borderId="5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1" xfId="0" applyFont="1" applyFill="1" applyBorder="1" applyAlignment="1">
      <alignment horizontal="center" vertical="center"/>
    </xf>
    <xf numFmtId="177" fontId="6" fillId="0" borderId="26" xfId="0" applyNumberFormat="1" applyFont="1" applyFill="1" applyBorder="1" applyAlignment="1">
      <alignment horizontal="center" vertical="center" shrinkToFit="1"/>
    </xf>
    <xf numFmtId="177" fontId="6" fillId="0" borderId="27" xfId="0" applyNumberFormat="1" applyFont="1" applyFill="1" applyBorder="1" applyAlignment="1">
      <alignment horizontal="center" vertical="center" shrinkToFit="1"/>
    </xf>
    <xf numFmtId="177" fontId="6" fillId="0" borderId="49" xfId="0" applyNumberFormat="1" applyFont="1" applyFill="1" applyBorder="1" applyAlignment="1">
      <alignment horizontal="center" vertical="center" shrinkToFit="1"/>
    </xf>
    <xf numFmtId="0" fontId="13" fillId="0" borderId="50" xfId="0" applyFont="1" applyFill="1" applyBorder="1" applyAlignment="1">
      <alignment horizontal="center" vertical="center"/>
    </xf>
    <xf numFmtId="177" fontId="14" fillId="0" borderId="2" xfId="0" applyNumberFormat="1" applyFont="1" applyFill="1" applyBorder="1" applyAlignment="1">
      <alignment horizontal="right" vertical="center"/>
    </xf>
    <xf numFmtId="0" fontId="13" fillId="0" borderId="3" xfId="0" applyFont="1" applyFill="1" applyBorder="1" applyAlignment="1">
      <alignment horizontal="center" vertical="center"/>
    </xf>
    <xf numFmtId="38" fontId="6" fillId="0" borderId="1" xfId="1" applyFont="1" applyBorder="1" applyAlignment="1">
      <alignment horizontal="righ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43" xfId="0" applyFont="1" applyBorder="1" applyAlignment="1">
      <alignment horizontal="center" vertical="center"/>
    </xf>
    <xf numFmtId="0" fontId="5" fillId="0" borderId="6"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4" fillId="0" borderId="33" xfId="0" applyFont="1" applyBorder="1" applyAlignment="1">
      <alignment horizontal="left" vertical="center"/>
    </xf>
    <xf numFmtId="0" fontId="6" fillId="0" borderId="0" xfId="0" applyFont="1" applyBorder="1" applyAlignment="1">
      <alignment horizontal="left" vertical="center"/>
    </xf>
    <xf numFmtId="0" fontId="4" fillId="0" borderId="33" xfId="0" applyFont="1" applyBorder="1" applyAlignment="1">
      <alignment horizontal="right" vertical="center"/>
    </xf>
    <xf numFmtId="0" fontId="4" fillId="0" borderId="47" xfId="0" applyFont="1" applyBorder="1" applyAlignment="1">
      <alignment horizontal="distributed" vertical="center"/>
    </xf>
    <xf numFmtId="0" fontId="4" fillId="0" borderId="45" xfId="0" applyFont="1" applyBorder="1" applyAlignment="1">
      <alignment horizontal="distributed" vertical="center"/>
    </xf>
    <xf numFmtId="0" fontId="4" fillId="0" borderId="48" xfId="0" applyFont="1" applyBorder="1" applyAlignment="1">
      <alignment horizontal="distributed"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6" fillId="0" borderId="47" xfId="0" applyFont="1" applyBorder="1" applyAlignment="1">
      <alignment horizontal="center" vertical="center"/>
    </xf>
    <xf numFmtId="0" fontId="6" fillId="0" borderId="45" xfId="0" applyFont="1" applyBorder="1" applyAlignment="1">
      <alignment horizontal="center" vertical="center"/>
    </xf>
    <xf numFmtId="0" fontId="6" fillId="0" borderId="48" xfId="0" applyFont="1" applyBorder="1" applyAlignment="1">
      <alignment horizontal="center" vertical="center"/>
    </xf>
    <xf numFmtId="0" fontId="4" fillId="0" borderId="1" xfId="0" applyFont="1" applyBorder="1" applyAlignment="1">
      <alignment horizontal="distributed" vertical="center"/>
    </xf>
    <xf numFmtId="0" fontId="4" fillId="0" borderId="1" xfId="0" applyFont="1" applyBorder="1" applyAlignment="1">
      <alignment vertical="center"/>
    </xf>
    <xf numFmtId="0" fontId="4" fillId="0" borderId="47" xfId="0" applyFont="1" applyBorder="1" applyAlignment="1">
      <alignment vertical="center"/>
    </xf>
    <xf numFmtId="0" fontId="4" fillId="0" borderId="45" xfId="0" applyFont="1" applyBorder="1" applyAlignment="1">
      <alignment vertical="center"/>
    </xf>
    <xf numFmtId="0" fontId="4" fillId="0" borderId="48" xfId="0" applyFont="1" applyBorder="1" applyAlignment="1">
      <alignment vertical="center"/>
    </xf>
    <xf numFmtId="0" fontId="6" fillId="0" borderId="1" xfId="0" applyFont="1" applyBorder="1" applyAlignment="1">
      <alignment horizontal="center" vertical="center"/>
    </xf>
    <xf numFmtId="0" fontId="4" fillId="0" borderId="40" xfId="0" applyFont="1" applyBorder="1" applyAlignment="1">
      <alignment horizontal="left" vertical="center"/>
    </xf>
    <xf numFmtId="0" fontId="5" fillId="0" borderId="44" xfId="0" applyFont="1" applyBorder="1" applyAlignment="1">
      <alignment horizontal="center" vertical="center" shrinkToFit="1"/>
    </xf>
    <xf numFmtId="0" fontId="5" fillId="0" borderId="46" xfId="0" applyFont="1" applyBorder="1" applyAlignment="1">
      <alignment horizontal="center" vertical="center" shrinkToFit="1"/>
    </xf>
    <xf numFmtId="0" fontId="6" fillId="0" borderId="36" xfId="0" applyFont="1" applyBorder="1" applyAlignment="1">
      <alignment horizontal="center" vertical="center" shrinkToFit="1"/>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4" fillId="0" borderId="48"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L82"/>
  <sheetViews>
    <sheetView tabSelected="1" topLeftCell="A10" zoomScale="70" zoomScaleNormal="90" workbookViewId="0">
      <selection activeCell="J60" sqref="J60"/>
    </sheetView>
  </sheetViews>
  <sheetFormatPr baseColWidth="10" defaultRowHeight="17"/>
  <cols>
    <col min="1" max="1" width="12.5" style="7" customWidth="1"/>
    <col min="2" max="2" width="3.6640625" style="7" customWidth="1"/>
    <col min="3" max="3" width="2" style="7" customWidth="1"/>
    <col min="4" max="4" width="9.6640625" style="7" customWidth="1"/>
    <col min="5" max="5" width="5" style="7" customWidth="1"/>
    <col min="6" max="6" width="7.5" style="7" customWidth="1"/>
    <col min="7" max="7" width="3.6640625" style="7" customWidth="1"/>
    <col min="8" max="8" width="2" style="7" customWidth="1"/>
    <col min="9" max="9" width="10" style="7" customWidth="1"/>
    <col min="10" max="10" width="14.83203125" style="1" customWidth="1"/>
    <col min="11" max="11" width="5" style="1" customWidth="1"/>
    <col min="12" max="12" width="7.5" style="1" customWidth="1"/>
    <col min="13" max="13" width="3.83203125" style="1" customWidth="1"/>
    <col min="14" max="14" width="1.83203125" style="1" customWidth="1"/>
    <col min="15" max="15" width="10" style="1" customWidth="1"/>
    <col min="16" max="16" width="15" style="3" customWidth="1"/>
    <col min="17" max="17" width="5" style="3" customWidth="1"/>
    <col min="18" max="18" width="7.5" style="3" customWidth="1"/>
    <col min="19" max="19" width="3.6640625" style="3" customWidth="1"/>
    <col min="20" max="20" width="2" style="3" customWidth="1"/>
    <col min="21" max="21" width="10" style="3" customWidth="1"/>
    <col min="22" max="22" width="15" style="3" customWidth="1"/>
    <col min="23" max="23" width="5" style="3" customWidth="1"/>
    <col min="24" max="24" width="7.5" style="3" customWidth="1"/>
    <col min="25" max="25" width="3.6640625" style="3" customWidth="1"/>
    <col min="26" max="26" width="2" style="3" customWidth="1"/>
    <col min="27" max="27" width="10" style="3" customWidth="1"/>
    <col min="28" max="28" width="16.6640625" style="3" customWidth="1"/>
    <col min="29" max="29" width="5" style="3" customWidth="1"/>
    <col min="30" max="30" width="7.5" style="3" customWidth="1"/>
    <col min="31" max="31" width="3.6640625" style="3" customWidth="1"/>
    <col min="32" max="32" width="2" style="3" customWidth="1"/>
    <col min="33" max="33" width="10" style="3" customWidth="1"/>
    <col min="34" max="34" width="15" style="3" customWidth="1"/>
    <col min="35" max="256" width="8.83203125" customWidth="1"/>
  </cols>
  <sheetData>
    <row r="1" spans="1:34" ht="33.75" customHeight="1">
      <c r="A1" s="167" t="s">
        <v>97</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row>
    <row r="2" spans="1:34" s="10" customFormat="1" ht="26.25" customHeight="1">
      <c r="A2" s="168" t="s">
        <v>39</v>
      </c>
      <c r="B2" s="168"/>
      <c r="C2" s="168"/>
      <c r="D2" s="168"/>
      <c r="E2" s="168"/>
      <c r="F2" s="168"/>
      <c r="G2" s="168"/>
      <c r="H2" s="168"/>
      <c r="I2" s="168"/>
      <c r="J2" s="168"/>
      <c r="K2" s="168"/>
      <c r="L2" s="168"/>
      <c r="M2" s="168"/>
      <c r="N2" s="168"/>
      <c r="O2" s="9"/>
      <c r="P2" s="9"/>
      <c r="Q2" s="9"/>
      <c r="R2" s="9"/>
      <c r="S2" s="9"/>
      <c r="T2" s="9"/>
      <c r="U2" s="9"/>
      <c r="V2" s="9"/>
      <c r="W2" s="9"/>
      <c r="X2" s="9"/>
      <c r="Y2" s="9"/>
      <c r="Z2" s="9"/>
      <c r="AA2" s="9"/>
      <c r="AB2" s="107" t="s">
        <v>64</v>
      </c>
      <c r="AC2" s="13" t="s">
        <v>10</v>
      </c>
      <c r="AD2" s="13"/>
      <c r="AE2" s="9"/>
      <c r="AF2" s="9"/>
      <c r="AG2" s="9"/>
      <c r="AH2" s="12"/>
    </row>
    <row r="3" spans="1:34" ht="18" thickBot="1">
      <c r="AH3" s="17" t="s">
        <v>24</v>
      </c>
    </row>
    <row r="4" spans="1:34" s="2" customFormat="1" ht="21.75" customHeight="1" thickBot="1">
      <c r="A4" s="169"/>
      <c r="B4" s="172" t="s">
        <v>27</v>
      </c>
      <c r="C4" s="173"/>
      <c r="D4" s="174"/>
      <c r="E4" s="131" t="s">
        <v>0</v>
      </c>
      <c r="F4" s="132"/>
      <c r="G4" s="132"/>
      <c r="H4" s="132"/>
      <c r="I4" s="133"/>
      <c r="J4" s="108" t="s">
        <v>0</v>
      </c>
      <c r="K4" s="175" t="s">
        <v>3</v>
      </c>
      <c r="L4" s="176"/>
      <c r="M4" s="176"/>
      <c r="N4" s="176"/>
      <c r="O4" s="177"/>
      <c r="P4" s="108" t="s">
        <v>3</v>
      </c>
      <c r="Q4" s="131" t="s">
        <v>61</v>
      </c>
      <c r="R4" s="132"/>
      <c r="S4" s="132"/>
      <c r="T4" s="132"/>
      <c r="U4" s="133"/>
      <c r="V4" s="108" t="s">
        <v>61</v>
      </c>
      <c r="W4" s="131" t="s">
        <v>62</v>
      </c>
      <c r="X4" s="132"/>
      <c r="Y4" s="132"/>
      <c r="Z4" s="132"/>
      <c r="AA4" s="133"/>
      <c r="AB4" s="108" t="s">
        <v>65</v>
      </c>
      <c r="AC4" s="175" t="s">
        <v>4</v>
      </c>
      <c r="AD4" s="176"/>
      <c r="AE4" s="176"/>
      <c r="AF4" s="176"/>
      <c r="AG4" s="177"/>
      <c r="AH4" s="108" t="s">
        <v>4</v>
      </c>
    </row>
    <row r="5" spans="1:34" s="2" customFormat="1" ht="21.75" customHeight="1">
      <c r="A5" s="170"/>
      <c r="B5" s="178" t="s">
        <v>35</v>
      </c>
      <c r="C5" s="179"/>
      <c r="D5" s="180"/>
      <c r="E5" s="134" t="s">
        <v>28</v>
      </c>
      <c r="F5" s="135"/>
      <c r="G5" s="135"/>
      <c r="H5" s="135"/>
      <c r="I5" s="136"/>
      <c r="J5" s="18" t="s">
        <v>1</v>
      </c>
      <c r="K5" s="134" t="s">
        <v>29</v>
      </c>
      <c r="L5" s="135"/>
      <c r="M5" s="135"/>
      <c r="N5" s="135"/>
      <c r="O5" s="136"/>
      <c r="P5" s="18" t="s">
        <v>1</v>
      </c>
      <c r="Q5" s="134" t="s">
        <v>30</v>
      </c>
      <c r="R5" s="135"/>
      <c r="S5" s="135"/>
      <c r="T5" s="135"/>
      <c r="U5" s="136"/>
      <c r="V5" s="18" t="s">
        <v>1</v>
      </c>
      <c r="W5" s="134" t="s">
        <v>63</v>
      </c>
      <c r="X5" s="135"/>
      <c r="Y5" s="135"/>
      <c r="Z5" s="135"/>
      <c r="AA5" s="136"/>
      <c r="AB5" s="18" t="s">
        <v>1</v>
      </c>
      <c r="AC5" s="134" t="s">
        <v>60</v>
      </c>
      <c r="AD5" s="145"/>
      <c r="AE5" s="145"/>
      <c r="AF5" s="145"/>
      <c r="AG5" s="146"/>
      <c r="AH5" s="18" t="s">
        <v>1</v>
      </c>
    </row>
    <row r="6" spans="1:34" s="2" customFormat="1" ht="21.75" customHeight="1">
      <c r="A6" s="170"/>
      <c r="B6" s="178" t="s">
        <v>48</v>
      </c>
      <c r="C6" s="179"/>
      <c r="D6" s="180"/>
      <c r="E6" s="102"/>
      <c r="F6" s="103"/>
      <c r="G6" s="103"/>
      <c r="H6" s="103"/>
      <c r="I6" s="104"/>
      <c r="J6" s="18"/>
      <c r="K6" s="102"/>
      <c r="L6" s="103"/>
      <c r="M6" s="103"/>
      <c r="N6" s="103"/>
      <c r="O6" s="104"/>
      <c r="P6" s="18"/>
      <c r="Q6" s="102"/>
      <c r="R6" s="103"/>
      <c r="S6" s="103"/>
      <c r="T6" s="103"/>
      <c r="U6" s="104"/>
      <c r="V6" s="18"/>
      <c r="W6" s="102"/>
      <c r="X6" s="103"/>
      <c r="Y6" s="103"/>
      <c r="Z6" s="103"/>
      <c r="AA6" s="104"/>
      <c r="AB6" s="18"/>
      <c r="AC6" s="102"/>
      <c r="AD6" s="105"/>
      <c r="AE6" s="105"/>
      <c r="AF6" s="105"/>
      <c r="AG6" s="106"/>
      <c r="AH6" s="18"/>
    </row>
    <row r="7" spans="1:34" s="2" customFormat="1" ht="21.75" customHeight="1" thickBot="1">
      <c r="A7" s="171"/>
      <c r="B7" s="155" t="s">
        <v>47</v>
      </c>
      <c r="C7" s="156"/>
      <c r="D7" s="157"/>
      <c r="E7" s="137" t="s">
        <v>22</v>
      </c>
      <c r="F7" s="138"/>
      <c r="G7" s="138"/>
      <c r="H7" s="138"/>
      <c r="I7" s="139"/>
      <c r="J7" s="19" t="s">
        <v>2</v>
      </c>
      <c r="K7" s="137" t="s">
        <v>22</v>
      </c>
      <c r="L7" s="138"/>
      <c r="M7" s="138"/>
      <c r="N7" s="138"/>
      <c r="O7" s="139"/>
      <c r="P7" s="19" t="s">
        <v>2</v>
      </c>
      <c r="Q7" s="137" t="s">
        <v>23</v>
      </c>
      <c r="R7" s="138"/>
      <c r="S7" s="138"/>
      <c r="T7" s="138"/>
      <c r="U7" s="139"/>
      <c r="V7" s="19" t="s">
        <v>2</v>
      </c>
      <c r="W7" s="137" t="s">
        <v>23</v>
      </c>
      <c r="X7" s="138"/>
      <c r="Y7" s="138"/>
      <c r="Z7" s="138"/>
      <c r="AA7" s="139"/>
      <c r="AB7" s="19" t="s">
        <v>2</v>
      </c>
      <c r="AC7" s="137" t="s">
        <v>49</v>
      </c>
      <c r="AD7" s="140"/>
      <c r="AE7" s="140"/>
      <c r="AF7" s="140"/>
      <c r="AG7" s="141"/>
      <c r="AH7" s="19" t="s">
        <v>2</v>
      </c>
    </row>
    <row r="8" spans="1:34" ht="7.5" customHeight="1" thickBot="1">
      <c r="A8" s="20"/>
      <c r="B8" s="21"/>
      <c r="C8" s="21"/>
      <c r="D8" s="21"/>
      <c r="E8" s="21"/>
      <c r="F8" s="21"/>
      <c r="G8" s="21"/>
      <c r="H8" s="21"/>
      <c r="I8" s="21"/>
      <c r="J8" s="22"/>
      <c r="K8" s="23"/>
      <c r="L8" s="23"/>
      <c r="M8" s="23"/>
      <c r="N8" s="23"/>
      <c r="O8" s="23"/>
      <c r="P8" s="24"/>
      <c r="Q8" s="24"/>
      <c r="R8" s="24"/>
      <c r="S8" s="24"/>
      <c r="T8" s="24"/>
      <c r="U8" s="24"/>
      <c r="V8" s="24"/>
      <c r="W8" s="24"/>
      <c r="X8" s="24"/>
      <c r="Y8" s="24"/>
      <c r="Z8" s="24"/>
      <c r="AA8" s="24"/>
      <c r="AB8" s="24"/>
      <c r="AC8" s="24"/>
      <c r="AD8" s="24"/>
      <c r="AE8" s="24"/>
      <c r="AF8" s="24"/>
      <c r="AG8" s="24"/>
      <c r="AH8" s="25"/>
    </row>
    <row r="9" spans="1:34" ht="30" customHeight="1">
      <c r="A9" s="181" t="s">
        <v>5</v>
      </c>
      <c r="B9" s="26">
        <v>1</v>
      </c>
      <c r="C9" s="27" t="s">
        <v>17</v>
      </c>
      <c r="D9" s="28">
        <f>SUM(B40+U58)</f>
        <v>754</v>
      </c>
      <c r="E9" s="29" t="s">
        <v>15</v>
      </c>
      <c r="F9" s="30">
        <v>300</v>
      </c>
      <c r="G9" s="31">
        <v>30</v>
      </c>
      <c r="H9" s="32" t="s">
        <v>17</v>
      </c>
      <c r="I9" s="33">
        <f t="shared" ref="I9:I26" si="0">SUM(F9*G9)</f>
        <v>9000</v>
      </c>
      <c r="J9" s="142">
        <f>SUM(D10+I9+I10)</f>
        <v>56513</v>
      </c>
      <c r="K9" s="34" t="s">
        <v>15</v>
      </c>
      <c r="L9" s="35">
        <v>390</v>
      </c>
      <c r="M9" s="31">
        <v>30</v>
      </c>
      <c r="N9" s="32" t="s">
        <v>17</v>
      </c>
      <c r="O9" s="33">
        <f t="shared" ref="O9:O26" si="1">SUM(L9*M9)</f>
        <v>11700</v>
      </c>
      <c r="P9" s="142">
        <f>SUM(D10+O9+O10)</f>
        <v>59213</v>
      </c>
      <c r="Q9" s="34" t="s">
        <v>15</v>
      </c>
      <c r="R9" s="35">
        <v>650</v>
      </c>
      <c r="S9" s="31">
        <v>30</v>
      </c>
      <c r="T9" s="32" t="s">
        <v>17</v>
      </c>
      <c r="U9" s="33">
        <f>SUM(R9*S9)</f>
        <v>19500</v>
      </c>
      <c r="V9" s="142">
        <f>SUM(D10+U9+U10)</f>
        <v>81713</v>
      </c>
      <c r="W9" s="34" t="s">
        <v>15</v>
      </c>
      <c r="X9" s="35">
        <v>1360</v>
      </c>
      <c r="Y9" s="31">
        <v>30</v>
      </c>
      <c r="Z9" s="32" t="s">
        <v>17</v>
      </c>
      <c r="AA9" s="33">
        <f>SUM(X9*Y9)</f>
        <v>40800</v>
      </c>
      <c r="AB9" s="142">
        <f>SUM(D10+AA9+AA10)</f>
        <v>103013</v>
      </c>
      <c r="AC9" s="34" t="s">
        <v>15</v>
      </c>
      <c r="AD9" s="35">
        <v>1445</v>
      </c>
      <c r="AE9" s="31">
        <v>30</v>
      </c>
      <c r="AF9" s="32" t="s">
        <v>17</v>
      </c>
      <c r="AG9" s="33">
        <f t="shared" ref="AG9:AG26" si="2">SUM(AD9*AE9)</f>
        <v>43350</v>
      </c>
      <c r="AH9" s="147">
        <f>SUM(D10+AG9+AG10)</f>
        <v>126443</v>
      </c>
    </row>
    <row r="10" spans="1:34" ht="30" customHeight="1" thickBot="1">
      <c r="A10" s="182"/>
      <c r="B10" s="39">
        <v>30</v>
      </c>
      <c r="C10" s="40" t="s">
        <v>17</v>
      </c>
      <c r="D10" s="41">
        <f>SUM(D9*B10)+293</f>
        <v>22913</v>
      </c>
      <c r="E10" s="42" t="s">
        <v>16</v>
      </c>
      <c r="F10" s="43">
        <v>820</v>
      </c>
      <c r="G10" s="44">
        <v>30</v>
      </c>
      <c r="H10" s="45" t="s">
        <v>17</v>
      </c>
      <c r="I10" s="46">
        <f t="shared" si="0"/>
        <v>24600</v>
      </c>
      <c r="J10" s="143"/>
      <c r="K10" s="47" t="s">
        <v>16</v>
      </c>
      <c r="L10" s="48">
        <v>820</v>
      </c>
      <c r="M10" s="44">
        <v>30</v>
      </c>
      <c r="N10" s="45" t="s">
        <v>17</v>
      </c>
      <c r="O10" s="46">
        <f t="shared" si="1"/>
        <v>24600</v>
      </c>
      <c r="P10" s="143"/>
      <c r="Q10" s="47" t="s">
        <v>16</v>
      </c>
      <c r="R10" s="48">
        <v>1310</v>
      </c>
      <c r="S10" s="44">
        <v>30</v>
      </c>
      <c r="T10" s="45" t="s">
        <v>17</v>
      </c>
      <c r="U10" s="46">
        <f t="shared" ref="U10:U26" si="3">SUM(R10*S10)</f>
        <v>39300</v>
      </c>
      <c r="V10" s="143"/>
      <c r="W10" s="47" t="s">
        <v>16</v>
      </c>
      <c r="X10" s="48">
        <v>1310</v>
      </c>
      <c r="Y10" s="44">
        <v>30</v>
      </c>
      <c r="Z10" s="45" t="s">
        <v>17</v>
      </c>
      <c r="AA10" s="46">
        <f>SUM(X10*Y10)</f>
        <v>39300</v>
      </c>
      <c r="AB10" s="143"/>
      <c r="AC10" s="47" t="s">
        <v>16</v>
      </c>
      <c r="AD10" s="48">
        <v>2006</v>
      </c>
      <c r="AE10" s="44">
        <v>30</v>
      </c>
      <c r="AF10" s="45" t="s">
        <v>17</v>
      </c>
      <c r="AG10" s="46">
        <f t="shared" si="2"/>
        <v>60180</v>
      </c>
      <c r="AH10" s="148"/>
    </row>
    <row r="11" spans="1:34" ht="30" customHeight="1" thickBot="1">
      <c r="A11" s="182"/>
      <c r="B11" s="68">
        <v>30</v>
      </c>
      <c r="C11" s="69" t="s">
        <v>17</v>
      </c>
      <c r="D11" s="41">
        <f>SUM(D9*2*B12)+293*2</f>
        <v>45826</v>
      </c>
      <c r="E11" s="70"/>
      <c r="F11" s="71"/>
      <c r="G11" s="72"/>
      <c r="H11" s="73"/>
      <c r="I11" s="74"/>
      <c r="J11" s="49"/>
      <c r="K11" s="75"/>
      <c r="L11" s="76"/>
      <c r="M11" s="72"/>
      <c r="N11" s="73"/>
      <c r="O11" s="74"/>
      <c r="P11" s="49"/>
      <c r="Q11" s="75"/>
      <c r="R11" s="76"/>
      <c r="S11" s="72"/>
      <c r="T11" s="73"/>
      <c r="U11" s="74"/>
      <c r="V11" s="49"/>
      <c r="W11" s="75"/>
      <c r="X11" s="76"/>
      <c r="Y11" s="72"/>
      <c r="Z11" s="73"/>
      <c r="AA11" s="74"/>
      <c r="AB11" s="49"/>
      <c r="AC11" s="184" t="s">
        <v>34</v>
      </c>
      <c r="AD11" s="185"/>
      <c r="AE11" s="185"/>
      <c r="AF11" s="185"/>
      <c r="AG11" s="186"/>
      <c r="AH11" s="50">
        <f>SUM(D11+AG9+AG10)</f>
        <v>149356</v>
      </c>
    </row>
    <row r="12" spans="1:34" ht="30" customHeight="1" thickBot="1">
      <c r="A12" s="183"/>
      <c r="B12" s="68">
        <v>30</v>
      </c>
      <c r="C12" s="69" t="s">
        <v>17</v>
      </c>
      <c r="D12" s="41">
        <f>SUM(D9*3*B12)+293*3</f>
        <v>68739</v>
      </c>
      <c r="E12" s="70"/>
      <c r="F12" s="71"/>
      <c r="G12" s="72"/>
      <c r="H12" s="73"/>
      <c r="I12" s="74"/>
      <c r="J12" s="49"/>
      <c r="K12" s="75"/>
      <c r="L12" s="76"/>
      <c r="M12" s="72"/>
      <c r="N12" s="73"/>
      <c r="O12" s="74"/>
      <c r="P12" s="49"/>
      <c r="Q12" s="75"/>
      <c r="R12" s="76"/>
      <c r="S12" s="72"/>
      <c r="T12" s="73"/>
      <c r="U12" s="74"/>
      <c r="V12" s="49"/>
      <c r="W12" s="75"/>
      <c r="X12" s="76"/>
      <c r="Y12" s="72"/>
      <c r="Z12" s="73"/>
      <c r="AA12" s="74"/>
      <c r="AB12" s="49"/>
      <c r="AC12" s="184" t="s">
        <v>40</v>
      </c>
      <c r="AD12" s="185"/>
      <c r="AE12" s="185"/>
      <c r="AF12" s="185"/>
      <c r="AG12" s="186"/>
      <c r="AH12" s="50">
        <f>SUM(D12+AG9+AG10)</f>
        <v>172269</v>
      </c>
    </row>
    <row r="13" spans="1:34" ht="30" customHeight="1">
      <c r="A13" s="187" t="s">
        <v>6</v>
      </c>
      <c r="B13" s="36">
        <v>1</v>
      </c>
      <c r="C13" s="37" t="s">
        <v>17</v>
      </c>
      <c r="D13" s="66">
        <f>SUM(B41+U58)</f>
        <v>822</v>
      </c>
      <c r="E13" s="67" t="s">
        <v>15</v>
      </c>
      <c r="F13" s="51">
        <v>300</v>
      </c>
      <c r="G13" s="52">
        <v>30</v>
      </c>
      <c r="H13" s="53" t="s">
        <v>17</v>
      </c>
      <c r="I13" s="54">
        <f t="shared" si="0"/>
        <v>9000</v>
      </c>
      <c r="J13" s="144">
        <f>SUM(D14+I13+I14)</f>
        <v>58553</v>
      </c>
      <c r="K13" s="55" t="s">
        <v>15</v>
      </c>
      <c r="L13" s="56">
        <v>390</v>
      </c>
      <c r="M13" s="52">
        <v>30</v>
      </c>
      <c r="N13" s="53" t="s">
        <v>17</v>
      </c>
      <c r="O13" s="54">
        <f t="shared" si="1"/>
        <v>11700</v>
      </c>
      <c r="P13" s="144">
        <f>SUM(D14+O13+O14)</f>
        <v>61253</v>
      </c>
      <c r="Q13" s="55" t="s">
        <v>15</v>
      </c>
      <c r="R13" s="56">
        <v>650</v>
      </c>
      <c r="S13" s="52">
        <v>30</v>
      </c>
      <c r="T13" s="53" t="s">
        <v>17</v>
      </c>
      <c r="U13" s="54">
        <f t="shared" si="3"/>
        <v>19500</v>
      </c>
      <c r="V13" s="144">
        <f>SUM(D14+U13+U14)</f>
        <v>83753</v>
      </c>
      <c r="W13" s="55" t="s">
        <v>15</v>
      </c>
      <c r="X13" s="56">
        <v>1360</v>
      </c>
      <c r="Y13" s="52">
        <v>30</v>
      </c>
      <c r="Z13" s="53" t="s">
        <v>17</v>
      </c>
      <c r="AA13" s="54">
        <f>SUM(X13*Y13)</f>
        <v>40800</v>
      </c>
      <c r="AB13" s="144">
        <f>SUM(D14+AA13+AA14)</f>
        <v>105053</v>
      </c>
      <c r="AC13" s="55" t="s">
        <v>15</v>
      </c>
      <c r="AD13" s="56">
        <v>1445</v>
      </c>
      <c r="AE13" s="52">
        <v>30</v>
      </c>
      <c r="AF13" s="53" t="s">
        <v>17</v>
      </c>
      <c r="AG13" s="54">
        <f t="shared" si="2"/>
        <v>43350</v>
      </c>
      <c r="AH13" s="188">
        <f>SUM(D14+AG13+AG14)</f>
        <v>128483</v>
      </c>
    </row>
    <row r="14" spans="1:34" ht="30" customHeight="1" thickBot="1">
      <c r="A14" s="182"/>
      <c r="B14" s="39">
        <v>30</v>
      </c>
      <c r="C14" s="40" t="s">
        <v>17</v>
      </c>
      <c r="D14" s="41">
        <f>SUM(D13*B14)+293</f>
        <v>24953</v>
      </c>
      <c r="E14" s="42" t="s">
        <v>16</v>
      </c>
      <c r="F14" s="43">
        <v>820</v>
      </c>
      <c r="G14" s="44">
        <v>30</v>
      </c>
      <c r="H14" s="45" t="s">
        <v>17</v>
      </c>
      <c r="I14" s="46">
        <f t="shared" si="0"/>
        <v>24600</v>
      </c>
      <c r="J14" s="143"/>
      <c r="K14" s="47" t="s">
        <v>16</v>
      </c>
      <c r="L14" s="48">
        <v>820</v>
      </c>
      <c r="M14" s="44">
        <v>30</v>
      </c>
      <c r="N14" s="45" t="s">
        <v>17</v>
      </c>
      <c r="O14" s="46">
        <f t="shared" si="1"/>
        <v>24600</v>
      </c>
      <c r="P14" s="143"/>
      <c r="Q14" s="47" t="s">
        <v>16</v>
      </c>
      <c r="R14" s="48">
        <v>1310</v>
      </c>
      <c r="S14" s="44">
        <v>30</v>
      </c>
      <c r="T14" s="45" t="s">
        <v>17</v>
      </c>
      <c r="U14" s="46">
        <f t="shared" si="3"/>
        <v>39300</v>
      </c>
      <c r="V14" s="143"/>
      <c r="W14" s="47" t="s">
        <v>16</v>
      </c>
      <c r="X14" s="48">
        <v>1310</v>
      </c>
      <c r="Y14" s="44">
        <v>30</v>
      </c>
      <c r="Z14" s="45" t="s">
        <v>17</v>
      </c>
      <c r="AA14" s="46">
        <f>SUM(X14*Y14)</f>
        <v>39300</v>
      </c>
      <c r="AB14" s="143"/>
      <c r="AC14" s="47" t="s">
        <v>16</v>
      </c>
      <c r="AD14" s="48">
        <v>2006</v>
      </c>
      <c r="AE14" s="44">
        <v>30</v>
      </c>
      <c r="AF14" s="45" t="s">
        <v>17</v>
      </c>
      <c r="AG14" s="46">
        <f t="shared" si="2"/>
        <v>60180</v>
      </c>
      <c r="AH14" s="148"/>
    </row>
    <row r="15" spans="1:34" ht="30" customHeight="1" thickBot="1">
      <c r="A15" s="182"/>
      <c r="B15" s="68">
        <v>30</v>
      </c>
      <c r="C15" s="69" t="s">
        <v>17</v>
      </c>
      <c r="D15" s="41">
        <f>SUM(D13*2*B16)+293*2</f>
        <v>49906</v>
      </c>
      <c r="E15" s="70"/>
      <c r="F15" s="71"/>
      <c r="G15" s="72"/>
      <c r="H15" s="73"/>
      <c r="I15" s="74"/>
      <c r="J15" s="49"/>
      <c r="K15" s="75"/>
      <c r="L15" s="76"/>
      <c r="M15" s="72"/>
      <c r="N15" s="73"/>
      <c r="O15" s="74"/>
      <c r="P15" s="49"/>
      <c r="Q15" s="75"/>
      <c r="R15" s="76"/>
      <c r="S15" s="72"/>
      <c r="T15" s="73"/>
      <c r="U15" s="74"/>
      <c r="V15" s="49"/>
      <c r="W15" s="75"/>
      <c r="X15" s="76"/>
      <c r="Y15" s="72"/>
      <c r="Z15" s="73"/>
      <c r="AA15" s="74"/>
      <c r="AB15" s="49"/>
      <c r="AC15" s="184" t="s">
        <v>34</v>
      </c>
      <c r="AD15" s="185"/>
      <c r="AE15" s="185"/>
      <c r="AF15" s="185"/>
      <c r="AG15" s="186"/>
      <c r="AH15" s="50">
        <f>SUM(D15+AG13+AG14)</f>
        <v>153436</v>
      </c>
    </row>
    <row r="16" spans="1:34" ht="30" customHeight="1" thickBot="1">
      <c r="A16" s="183"/>
      <c r="B16" s="68">
        <v>30</v>
      </c>
      <c r="C16" s="69" t="s">
        <v>17</v>
      </c>
      <c r="D16" s="41">
        <f>SUM(D13*3*B16)+293*3</f>
        <v>74859</v>
      </c>
      <c r="E16" s="70"/>
      <c r="F16" s="71"/>
      <c r="G16" s="72"/>
      <c r="H16" s="73"/>
      <c r="I16" s="74"/>
      <c r="J16" s="49"/>
      <c r="K16" s="75"/>
      <c r="L16" s="76"/>
      <c r="M16" s="72"/>
      <c r="N16" s="73"/>
      <c r="O16" s="74"/>
      <c r="P16" s="49"/>
      <c r="Q16" s="75"/>
      <c r="R16" s="76"/>
      <c r="S16" s="72"/>
      <c r="T16" s="73"/>
      <c r="U16" s="74"/>
      <c r="V16" s="49"/>
      <c r="W16" s="75"/>
      <c r="X16" s="76"/>
      <c r="Y16" s="72"/>
      <c r="Z16" s="73"/>
      <c r="AA16" s="74"/>
      <c r="AB16" s="49"/>
      <c r="AC16" s="184" t="s">
        <v>40</v>
      </c>
      <c r="AD16" s="185"/>
      <c r="AE16" s="185"/>
      <c r="AF16" s="185"/>
      <c r="AG16" s="186"/>
      <c r="AH16" s="50">
        <f>SUM(D16+AG13+AG14)</f>
        <v>178389</v>
      </c>
    </row>
    <row r="17" spans="1:34" ht="30" customHeight="1">
      <c r="A17" s="187" t="s">
        <v>7</v>
      </c>
      <c r="B17" s="36">
        <v>1</v>
      </c>
      <c r="C17" s="37" t="s">
        <v>17</v>
      </c>
      <c r="D17" s="66">
        <f>SUM(B42+U58)</f>
        <v>895</v>
      </c>
      <c r="E17" s="67" t="s">
        <v>15</v>
      </c>
      <c r="F17" s="51">
        <v>300</v>
      </c>
      <c r="G17" s="52">
        <v>30</v>
      </c>
      <c r="H17" s="53" t="s">
        <v>17</v>
      </c>
      <c r="I17" s="54">
        <f t="shared" si="0"/>
        <v>9000</v>
      </c>
      <c r="J17" s="144">
        <f>SUM(D18+I17+I18)</f>
        <v>60743</v>
      </c>
      <c r="K17" s="55" t="s">
        <v>15</v>
      </c>
      <c r="L17" s="56">
        <v>390</v>
      </c>
      <c r="M17" s="52">
        <v>30</v>
      </c>
      <c r="N17" s="53" t="s">
        <v>17</v>
      </c>
      <c r="O17" s="54">
        <f t="shared" si="1"/>
        <v>11700</v>
      </c>
      <c r="P17" s="144">
        <f>SUM(D18+O17+O18)</f>
        <v>63443</v>
      </c>
      <c r="Q17" s="55" t="s">
        <v>15</v>
      </c>
      <c r="R17" s="56">
        <v>650</v>
      </c>
      <c r="S17" s="52">
        <v>30</v>
      </c>
      <c r="T17" s="53" t="s">
        <v>17</v>
      </c>
      <c r="U17" s="54">
        <f t="shared" si="3"/>
        <v>19500</v>
      </c>
      <c r="V17" s="144">
        <f>SUM(D18+U17+U18)</f>
        <v>85943</v>
      </c>
      <c r="W17" s="55" t="s">
        <v>15</v>
      </c>
      <c r="X17" s="56">
        <v>1360</v>
      </c>
      <c r="Y17" s="52">
        <v>30</v>
      </c>
      <c r="Z17" s="53" t="s">
        <v>17</v>
      </c>
      <c r="AA17" s="54">
        <f>SUM(X17*Y17)</f>
        <v>40800</v>
      </c>
      <c r="AB17" s="144">
        <f>SUM(D18+AA17+AA18)</f>
        <v>107243</v>
      </c>
      <c r="AC17" s="55" t="s">
        <v>15</v>
      </c>
      <c r="AD17" s="56">
        <v>1445</v>
      </c>
      <c r="AE17" s="52">
        <v>30</v>
      </c>
      <c r="AF17" s="53" t="s">
        <v>17</v>
      </c>
      <c r="AG17" s="54">
        <f t="shared" si="2"/>
        <v>43350</v>
      </c>
      <c r="AH17" s="188">
        <f>SUM(D18+AG17+AG18)</f>
        <v>130673</v>
      </c>
    </row>
    <row r="18" spans="1:34" ht="30" customHeight="1" thickBot="1">
      <c r="A18" s="182"/>
      <c r="B18" s="39">
        <v>30</v>
      </c>
      <c r="C18" s="40" t="s">
        <v>17</v>
      </c>
      <c r="D18" s="41">
        <f>SUM(D17*B18)+293</f>
        <v>27143</v>
      </c>
      <c r="E18" s="42" t="s">
        <v>16</v>
      </c>
      <c r="F18" s="43">
        <v>820</v>
      </c>
      <c r="G18" s="44">
        <v>30</v>
      </c>
      <c r="H18" s="45" t="s">
        <v>17</v>
      </c>
      <c r="I18" s="46">
        <f t="shared" si="0"/>
        <v>24600</v>
      </c>
      <c r="J18" s="143"/>
      <c r="K18" s="47" t="s">
        <v>16</v>
      </c>
      <c r="L18" s="48">
        <v>820</v>
      </c>
      <c r="M18" s="44">
        <v>30</v>
      </c>
      <c r="N18" s="45" t="s">
        <v>17</v>
      </c>
      <c r="O18" s="46">
        <f t="shared" si="1"/>
        <v>24600</v>
      </c>
      <c r="P18" s="143"/>
      <c r="Q18" s="47" t="s">
        <v>16</v>
      </c>
      <c r="R18" s="48">
        <v>1310</v>
      </c>
      <c r="S18" s="44">
        <v>30</v>
      </c>
      <c r="T18" s="45" t="s">
        <v>17</v>
      </c>
      <c r="U18" s="46">
        <f t="shared" si="3"/>
        <v>39300</v>
      </c>
      <c r="V18" s="143"/>
      <c r="W18" s="47" t="s">
        <v>16</v>
      </c>
      <c r="X18" s="48">
        <v>1310</v>
      </c>
      <c r="Y18" s="44">
        <v>30</v>
      </c>
      <c r="Z18" s="45" t="s">
        <v>17</v>
      </c>
      <c r="AA18" s="46">
        <f>SUM(X18*Y18)</f>
        <v>39300</v>
      </c>
      <c r="AB18" s="143"/>
      <c r="AC18" s="47" t="s">
        <v>16</v>
      </c>
      <c r="AD18" s="48">
        <v>2006</v>
      </c>
      <c r="AE18" s="44">
        <v>30</v>
      </c>
      <c r="AF18" s="45" t="s">
        <v>17</v>
      </c>
      <c r="AG18" s="46">
        <f t="shared" si="2"/>
        <v>60180</v>
      </c>
      <c r="AH18" s="148"/>
    </row>
    <row r="19" spans="1:34" ht="30" customHeight="1" thickBot="1">
      <c r="A19" s="182"/>
      <c r="B19" s="68">
        <v>30</v>
      </c>
      <c r="C19" s="69" t="s">
        <v>17</v>
      </c>
      <c r="D19" s="41">
        <f>SUM(D17*2*B20)+293*2</f>
        <v>54286</v>
      </c>
      <c r="E19" s="70"/>
      <c r="F19" s="71"/>
      <c r="G19" s="72"/>
      <c r="H19" s="73"/>
      <c r="I19" s="74"/>
      <c r="J19" s="49"/>
      <c r="K19" s="75"/>
      <c r="L19" s="76"/>
      <c r="M19" s="72"/>
      <c r="N19" s="73"/>
      <c r="O19" s="74"/>
      <c r="P19" s="49"/>
      <c r="Q19" s="75"/>
      <c r="R19" s="76"/>
      <c r="S19" s="72"/>
      <c r="T19" s="73"/>
      <c r="U19" s="74"/>
      <c r="V19" s="49"/>
      <c r="W19" s="75"/>
      <c r="X19" s="76"/>
      <c r="Y19" s="72"/>
      <c r="Z19" s="73"/>
      <c r="AA19" s="74"/>
      <c r="AB19" s="49"/>
      <c r="AC19" s="184" t="s">
        <v>34</v>
      </c>
      <c r="AD19" s="185"/>
      <c r="AE19" s="185"/>
      <c r="AF19" s="185"/>
      <c r="AG19" s="186"/>
      <c r="AH19" s="50">
        <f>SUM(D19+AG17+AG18)</f>
        <v>157816</v>
      </c>
    </row>
    <row r="20" spans="1:34" ht="30" customHeight="1" thickBot="1">
      <c r="A20" s="183"/>
      <c r="B20" s="68">
        <v>30</v>
      </c>
      <c r="C20" s="69" t="s">
        <v>17</v>
      </c>
      <c r="D20" s="41">
        <f>SUM(D17*3*B20)+293*3</f>
        <v>81429</v>
      </c>
      <c r="E20" s="70"/>
      <c r="F20" s="71"/>
      <c r="G20" s="72"/>
      <c r="H20" s="73"/>
      <c r="I20" s="74"/>
      <c r="J20" s="49"/>
      <c r="K20" s="75"/>
      <c r="L20" s="76"/>
      <c r="M20" s="72"/>
      <c r="N20" s="73"/>
      <c r="O20" s="74"/>
      <c r="P20" s="49"/>
      <c r="Q20" s="75"/>
      <c r="R20" s="76"/>
      <c r="S20" s="72"/>
      <c r="T20" s="73"/>
      <c r="U20" s="74"/>
      <c r="V20" s="49"/>
      <c r="W20" s="75"/>
      <c r="X20" s="76"/>
      <c r="Y20" s="72"/>
      <c r="Z20" s="73"/>
      <c r="AA20" s="74"/>
      <c r="AB20" s="49"/>
      <c r="AC20" s="184" t="s">
        <v>40</v>
      </c>
      <c r="AD20" s="185"/>
      <c r="AE20" s="185"/>
      <c r="AF20" s="185"/>
      <c r="AG20" s="186"/>
      <c r="AH20" s="50">
        <f>SUM(D20+AG17+AG18)</f>
        <v>184959</v>
      </c>
    </row>
    <row r="21" spans="1:34" ht="30" customHeight="1">
      <c r="A21" s="187" t="s">
        <v>8</v>
      </c>
      <c r="B21" s="36">
        <v>1</v>
      </c>
      <c r="C21" s="37" t="s">
        <v>17</v>
      </c>
      <c r="D21" s="66">
        <f>SUM(B43+U58)</f>
        <v>964</v>
      </c>
      <c r="E21" s="67" t="s">
        <v>15</v>
      </c>
      <c r="F21" s="51">
        <v>300</v>
      </c>
      <c r="G21" s="52">
        <v>30</v>
      </c>
      <c r="H21" s="53" t="s">
        <v>17</v>
      </c>
      <c r="I21" s="54">
        <f t="shared" si="0"/>
        <v>9000</v>
      </c>
      <c r="J21" s="144">
        <f>SUM(D22+I21+I22)</f>
        <v>62813</v>
      </c>
      <c r="K21" s="55" t="s">
        <v>15</v>
      </c>
      <c r="L21" s="56">
        <v>390</v>
      </c>
      <c r="M21" s="52">
        <v>30</v>
      </c>
      <c r="N21" s="53" t="s">
        <v>17</v>
      </c>
      <c r="O21" s="54">
        <f t="shared" si="1"/>
        <v>11700</v>
      </c>
      <c r="P21" s="144">
        <f>SUM(D22+O21+O22)</f>
        <v>65513</v>
      </c>
      <c r="Q21" s="55" t="s">
        <v>15</v>
      </c>
      <c r="R21" s="56">
        <v>650</v>
      </c>
      <c r="S21" s="52">
        <v>30</v>
      </c>
      <c r="T21" s="53" t="s">
        <v>17</v>
      </c>
      <c r="U21" s="54">
        <f t="shared" si="3"/>
        <v>19500</v>
      </c>
      <c r="V21" s="144">
        <f>SUM(D22+U21+U22)</f>
        <v>88013</v>
      </c>
      <c r="W21" s="55" t="s">
        <v>15</v>
      </c>
      <c r="X21" s="56">
        <v>1360</v>
      </c>
      <c r="Y21" s="52">
        <v>30</v>
      </c>
      <c r="Z21" s="53" t="s">
        <v>17</v>
      </c>
      <c r="AA21" s="54">
        <f>SUM(X21*Y21)</f>
        <v>40800</v>
      </c>
      <c r="AB21" s="144">
        <f>SUM(D22+AA21+AA22)</f>
        <v>109313</v>
      </c>
      <c r="AC21" s="55" t="s">
        <v>15</v>
      </c>
      <c r="AD21" s="56">
        <v>1445</v>
      </c>
      <c r="AE21" s="52">
        <v>30</v>
      </c>
      <c r="AF21" s="53" t="s">
        <v>17</v>
      </c>
      <c r="AG21" s="54">
        <f t="shared" si="2"/>
        <v>43350</v>
      </c>
      <c r="AH21" s="188">
        <f>SUM(D22+AG21+AG22)</f>
        <v>132743</v>
      </c>
    </row>
    <row r="22" spans="1:34" ht="30" customHeight="1" thickBot="1">
      <c r="A22" s="182"/>
      <c r="B22" s="39">
        <v>30</v>
      </c>
      <c r="C22" s="40" t="s">
        <v>17</v>
      </c>
      <c r="D22" s="41">
        <f>SUM(D21*B22)+293</f>
        <v>29213</v>
      </c>
      <c r="E22" s="42" t="s">
        <v>16</v>
      </c>
      <c r="F22" s="43">
        <v>820</v>
      </c>
      <c r="G22" s="44">
        <v>30</v>
      </c>
      <c r="H22" s="45" t="s">
        <v>17</v>
      </c>
      <c r="I22" s="46">
        <f t="shared" si="0"/>
        <v>24600</v>
      </c>
      <c r="J22" s="143"/>
      <c r="K22" s="47" t="s">
        <v>16</v>
      </c>
      <c r="L22" s="48">
        <v>820</v>
      </c>
      <c r="M22" s="44">
        <v>30</v>
      </c>
      <c r="N22" s="45" t="s">
        <v>17</v>
      </c>
      <c r="O22" s="46">
        <f t="shared" si="1"/>
        <v>24600</v>
      </c>
      <c r="P22" s="143"/>
      <c r="Q22" s="47" t="s">
        <v>16</v>
      </c>
      <c r="R22" s="48">
        <v>1310</v>
      </c>
      <c r="S22" s="44">
        <v>30</v>
      </c>
      <c r="T22" s="45" t="s">
        <v>17</v>
      </c>
      <c r="U22" s="46">
        <f t="shared" si="3"/>
        <v>39300</v>
      </c>
      <c r="V22" s="143"/>
      <c r="W22" s="47" t="s">
        <v>16</v>
      </c>
      <c r="X22" s="48">
        <v>1310</v>
      </c>
      <c r="Y22" s="44">
        <v>30</v>
      </c>
      <c r="Z22" s="45" t="s">
        <v>17</v>
      </c>
      <c r="AA22" s="46">
        <f>SUM(X22*Y22)</f>
        <v>39300</v>
      </c>
      <c r="AB22" s="143"/>
      <c r="AC22" s="47" t="s">
        <v>16</v>
      </c>
      <c r="AD22" s="48">
        <v>2006</v>
      </c>
      <c r="AE22" s="44">
        <v>30</v>
      </c>
      <c r="AF22" s="45" t="s">
        <v>17</v>
      </c>
      <c r="AG22" s="46">
        <f t="shared" si="2"/>
        <v>60180</v>
      </c>
      <c r="AH22" s="148"/>
    </row>
    <row r="23" spans="1:34" ht="30" customHeight="1" thickBot="1">
      <c r="A23" s="182"/>
      <c r="B23" s="57">
        <v>30</v>
      </c>
      <c r="C23" s="69" t="s">
        <v>17</v>
      </c>
      <c r="D23" s="41">
        <f>SUM(D21*2*B24)+293*2</f>
        <v>58426</v>
      </c>
      <c r="E23" s="70"/>
      <c r="F23" s="71"/>
      <c r="G23" s="72"/>
      <c r="H23" s="73"/>
      <c r="I23" s="74"/>
      <c r="J23" s="49"/>
      <c r="K23" s="75"/>
      <c r="L23" s="76"/>
      <c r="M23" s="72"/>
      <c r="N23" s="73"/>
      <c r="O23" s="74"/>
      <c r="P23" s="49"/>
      <c r="Q23" s="75"/>
      <c r="R23" s="76"/>
      <c r="S23" s="72"/>
      <c r="T23" s="73"/>
      <c r="U23" s="74"/>
      <c r="V23" s="49"/>
      <c r="W23" s="75"/>
      <c r="X23" s="76"/>
      <c r="Y23" s="72"/>
      <c r="Z23" s="73"/>
      <c r="AA23" s="74"/>
      <c r="AB23" s="49"/>
      <c r="AC23" s="184" t="s">
        <v>34</v>
      </c>
      <c r="AD23" s="185"/>
      <c r="AE23" s="185"/>
      <c r="AF23" s="185"/>
      <c r="AG23" s="186"/>
      <c r="AH23" s="50">
        <f>SUM(D23+AG21+AG22)</f>
        <v>161956</v>
      </c>
    </row>
    <row r="24" spans="1:34" ht="30" customHeight="1" thickBot="1">
      <c r="A24" s="183"/>
      <c r="B24" s="57">
        <v>30</v>
      </c>
      <c r="C24" s="69" t="s">
        <v>17</v>
      </c>
      <c r="D24" s="41">
        <f>SUM(D21*3*B24)+293*3</f>
        <v>87639</v>
      </c>
      <c r="E24" s="58"/>
      <c r="F24" s="59"/>
      <c r="G24" s="60"/>
      <c r="H24" s="61"/>
      <c r="I24" s="62"/>
      <c r="J24" s="63"/>
      <c r="K24" s="64"/>
      <c r="L24" s="65"/>
      <c r="M24" s="60"/>
      <c r="N24" s="61"/>
      <c r="O24" s="62"/>
      <c r="P24" s="63"/>
      <c r="Q24" s="64"/>
      <c r="R24" s="65"/>
      <c r="S24" s="60"/>
      <c r="T24" s="61"/>
      <c r="U24" s="62"/>
      <c r="V24" s="63"/>
      <c r="W24" s="64"/>
      <c r="X24" s="65"/>
      <c r="Y24" s="60"/>
      <c r="Z24" s="61"/>
      <c r="AA24" s="62"/>
      <c r="AB24" s="63"/>
      <c r="AC24" s="184" t="s">
        <v>40</v>
      </c>
      <c r="AD24" s="185"/>
      <c r="AE24" s="185"/>
      <c r="AF24" s="185"/>
      <c r="AG24" s="186"/>
      <c r="AH24" s="50">
        <f>SUM(D24+AG21+AG22)</f>
        <v>191169</v>
      </c>
    </row>
    <row r="25" spans="1:34" ht="30" customHeight="1">
      <c r="A25" s="187" t="s">
        <v>9</v>
      </c>
      <c r="B25" s="36">
        <v>1</v>
      </c>
      <c r="C25" s="37" t="s">
        <v>17</v>
      </c>
      <c r="D25" s="66">
        <f>SUM(B44+U58)</f>
        <v>1031</v>
      </c>
      <c r="E25" s="67" t="s">
        <v>15</v>
      </c>
      <c r="F25" s="51">
        <v>300</v>
      </c>
      <c r="G25" s="52">
        <v>30</v>
      </c>
      <c r="H25" s="53" t="s">
        <v>17</v>
      </c>
      <c r="I25" s="54">
        <f t="shared" si="0"/>
        <v>9000</v>
      </c>
      <c r="J25" s="144">
        <f>SUM(D26+I25+I26)</f>
        <v>64823</v>
      </c>
      <c r="K25" s="55" t="s">
        <v>15</v>
      </c>
      <c r="L25" s="56">
        <v>390</v>
      </c>
      <c r="M25" s="52">
        <v>30</v>
      </c>
      <c r="N25" s="53" t="s">
        <v>17</v>
      </c>
      <c r="O25" s="54">
        <f t="shared" si="1"/>
        <v>11700</v>
      </c>
      <c r="P25" s="144">
        <f>SUM(D26+O25+O26)</f>
        <v>67523</v>
      </c>
      <c r="Q25" s="55" t="s">
        <v>15</v>
      </c>
      <c r="R25" s="56">
        <v>650</v>
      </c>
      <c r="S25" s="52">
        <v>30</v>
      </c>
      <c r="T25" s="53" t="s">
        <v>17</v>
      </c>
      <c r="U25" s="54">
        <f t="shared" si="3"/>
        <v>19500</v>
      </c>
      <c r="V25" s="144">
        <f>SUM(D26+U25+U26)</f>
        <v>90023</v>
      </c>
      <c r="W25" s="55" t="s">
        <v>15</v>
      </c>
      <c r="X25" s="56">
        <v>1360</v>
      </c>
      <c r="Y25" s="52">
        <v>30</v>
      </c>
      <c r="Z25" s="53" t="s">
        <v>17</v>
      </c>
      <c r="AA25" s="54">
        <f>SUM(X25*Y25)</f>
        <v>40800</v>
      </c>
      <c r="AB25" s="144">
        <f>SUM(D26+AA25+AA26)</f>
        <v>111323</v>
      </c>
      <c r="AC25" s="55" t="s">
        <v>15</v>
      </c>
      <c r="AD25" s="38">
        <v>1445</v>
      </c>
      <c r="AE25" s="52">
        <v>30</v>
      </c>
      <c r="AF25" s="53" t="s">
        <v>17</v>
      </c>
      <c r="AG25" s="54">
        <f t="shared" si="2"/>
        <v>43350</v>
      </c>
      <c r="AH25" s="188">
        <f>SUM(D26+AG25+AG26)</f>
        <v>134753</v>
      </c>
    </row>
    <row r="26" spans="1:34" ht="30" customHeight="1" thickBot="1">
      <c r="A26" s="182"/>
      <c r="B26" s="39">
        <v>30</v>
      </c>
      <c r="C26" s="40" t="s">
        <v>17</v>
      </c>
      <c r="D26" s="41">
        <f>SUM(D25*B26)+293</f>
        <v>31223</v>
      </c>
      <c r="E26" s="42" t="s">
        <v>16</v>
      </c>
      <c r="F26" s="43">
        <v>820</v>
      </c>
      <c r="G26" s="44">
        <v>30</v>
      </c>
      <c r="H26" s="45" t="s">
        <v>17</v>
      </c>
      <c r="I26" s="46">
        <f t="shared" si="0"/>
        <v>24600</v>
      </c>
      <c r="J26" s="143"/>
      <c r="K26" s="47" t="s">
        <v>16</v>
      </c>
      <c r="L26" s="48">
        <v>820</v>
      </c>
      <c r="M26" s="44">
        <v>30</v>
      </c>
      <c r="N26" s="45" t="s">
        <v>17</v>
      </c>
      <c r="O26" s="46">
        <f t="shared" si="1"/>
        <v>24600</v>
      </c>
      <c r="P26" s="143"/>
      <c r="Q26" s="47" t="s">
        <v>16</v>
      </c>
      <c r="R26" s="48">
        <v>1310</v>
      </c>
      <c r="S26" s="44">
        <v>30</v>
      </c>
      <c r="T26" s="45" t="s">
        <v>17</v>
      </c>
      <c r="U26" s="46">
        <f t="shared" si="3"/>
        <v>39300</v>
      </c>
      <c r="V26" s="143"/>
      <c r="W26" s="47" t="s">
        <v>16</v>
      </c>
      <c r="X26" s="48">
        <v>1310</v>
      </c>
      <c r="Y26" s="44">
        <v>30</v>
      </c>
      <c r="Z26" s="45" t="s">
        <v>17</v>
      </c>
      <c r="AA26" s="46">
        <f>SUM(X26*Y26)</f>
        <v>39300</v>
      </c>
      <c r="AB26" s="143"/>
      <c r="AC26" s="47" t="s">
        <v>16</v>
      </c>
      <c r="AD26" s="48">
        <v>2006</v>
      </c>
      <c r="AE26" s="44">
        <v>30</v>
      </c>
      <c r="AF26" s="45" t="s">
        <v>17</v>
      </c>
      <c r="AG26" s="46">
        <f t="shared" si="2"/>
        <v>60180</v>
      </c>
      <c r="AH26" s="148"/>
    </row>
    <row r="27" spans="1:34" ht="30" customHeight="1" thickBot="1">
      <c r="A27" s="182"/>
      <c r="B27" s="57">
        <v>30</v>
      </c>
      <c r="C27" s="69" t="s">
        <v>17</v>
      </c>
      <c r="D27" s="41">
        <f>SUM(D25*2*B28)+293*2</f>
        <v>62446</v>
      </c>
      <c r="E27" s="70"/>
      <c r="F27" s="71"/>
      <c r="G27" s="72"/>
      <c r="H27" s="73"/>
      <c r="I27" s="74"/>
      <c r="J27" s="49"/>
      <c r="K27" s="75"/>
      <c r="L27" s="76"/>
      <c r="M27" s="72"/>
      <c r="N27" s="73"/>
      <c r="O27" s="74"/>
      <c r="P27" s="49"/>
      <c r="Q27" s="75"/>
      <c r="R27" s="76"/>
      <c r="S27" s="72"/>
      <c r="T27" s="73"/>
      <c r="U27" s="74"/>
      <c r="V27" s="49"/>
      <c r="W27" s="75"/>
      <c r="X27" s="76"/>
      <c r="Y27" s="72"/>
      <c r="Z27" s="73"/>
      <c r="AA27" s="74"/>
      <c r="AB27" s="49"/>
      <c r="AC27" s="184" t="s">
        <v>34</v>
      </c>
      <c r="AD27" s="185"/>
      <c r="AE27" s="185"/>
      <c r="AF27" s="185"/>
      <c r="AG27" s="186"/>
      <c r="AH27" s="50">
        <f>SUM(D27+AG25+AG26)</f>
        <v>165976</v>
      </c>
    </row>
    <row r="28" spans="1:34" ht="30" customHeight="1" thickBot="1">
      <c r="A28" s="189"/>
      <c r="B28" s="57">
        <v>30</v>
      </c>
      <c r="C28" s="69" t="s">
        <v>17</v>
      </c>
      <c r="D28" s="41">
        <f>SUM(D25*3*B28)+293*3</f>
        <v>93669</v>
      </c>
      <c r="E28" s="58"/>
      <c r="F28" s="59"/>
      <c r="G28" s="60"/>
      <c r="H28" s="61"/>
      <c r="I28" s="62"/>
      <c r="J28" s="63"/>
      <c r="K28" s="64"/>
      <c r="L28" s="65"/>
      <c r="M28" s="60"/>
      <c r="N28" s="61"/>
      <c r="O28" s="62"/>
      <c r="P28" s="63"/>
      <c r="Q28" s="64"/>
      <c r="R28" s="65"/>
      <c r="S28" s="60"/>
      <c r="T28" s="61"/>
      <c r="U28" s="62"/>
      <c r="V28" s="63"/>
      <c r="W28" s="64"/>
      <c r="X28" s="65"/>
      <c r="Y28" s="60"/>
      <c r="Z28" s="61"/>
      <c r="AA28" s="62"/>
      <c r="AB28" s="63"/>
      <c r="AC28" s="184" t="s">
        <v>40</v>
      </c>
      <c r="AD28" s="185"/>
      <c r="AE28" s="185"/>
      <c r="AF28" s="185"/>
      <c r="AG28" s="186"/>
      <c r="AH28" s="50">
        <f>SUM(D28+AG25+AG26)</f>
        <v>197199</v>
      </c>
    </row>
    <row r="29" spans="1:34" ht="30" customHeight="1">
      <c r="A29" s="80"/>
      <c r="B29" s="81"/>
      <c r="C29" s="81"/>
      <c r="D29" s="82"/>
      <c r="E29" s="83"/>
      <c r="F29" s="84"/>
      <c r="G29" s="84"/>
      <c r="H29" s="84"/>
      <c r="I29" s="85"/>
      <c r="J29" s="86"/>
      <c r="K29" s="87"/>
      <c r="L29" s="85"/>
      <c r="M29" s="84"/>
      <c r="N29" s="84"/>
      <c r="O29" s="85"/>
      <c r="P29" s="86"/>
      <c r="Q29" s="87"/>
      <c r="R29" s="85"/>
      <c r="S29" s="84"/>
      <c r="T29" s="84"/>
      <c r="U29" s="85"/>
      <c r="V29" s="86"/>
      <c r="W29" s="87"/>
      <c r="X29" s="85"/>
      <c r="Y29" s="84"/>
      <c r="Z29" s="84"/>
      <c r="AA29" s="85"/>
      <c r="AB29" s="86"/>
      <c r="AC29" s="87"/>
      <c r="AD29" s="87"/>
      <c r="AE29" s="87"/>
      <c r="AF29" s="87"/>
      <c r="AG29" s="87"/>
      <c r="AH29" s="88"/>
    </row>
    <row r="30" spans="1:34" ht="30" customHeight="1">
      <c r="A30" s="14" t="s">
        <v>21</v>
      </c>
      <c r="B30" s="81"/>
      <c r="C30" s="81"/>
      <c r="D30" s="82"/>
      <c r="E30" s="83"/>
      <c r="F30" s="84"/>
      <c r="G30" s="84"/>
      <c r="H30" s="84"/>
      <c r="I30" s="85"/>
      <c r="J30" s="86"/>
      <c r="K30" s="87"/>
      <c r="L30" s="85"/>
      <c r="M30" s="84"/>
      <c r="N30" s="84"/>
      <c r="O30" s="85"/>
      <c r="P30" s="86"/>
      <c r="Q30" s="87"/>
      <c r="R30" s="85"/>
      <c r="S30" s="84"/>
      <c r="T30" s="84"/>
      <c r="U30" s="85"/>
      <c r="V30" s="86"/>
      <c r="W30" s="87"/>
      <c r="X30" s="85"/>
      <c r="Y30" s="84"/>
      <c r="Z30" s="84"/>
      <c r="AA30" s="85"/>
      <c r="AB30" s="86"/>
      <c r="AC30" s="87"/>
      <c r="AD30" s="87"/>
      <c r="AE30" s="87"/>
      <c r="AF30" s="87"/>
      <c r="AG30" s="87"/>
      <c r="AH30" s="88"/>
    </row>
    <row r="31" spans="1:34" ht="30" customHeight="1">
      <c r="A31" s="4" t="s">
        <v>38</v>
      </c>
      <c r="B31" s="81"/>
      <c r="C31" s="81"/>
      <c r="D31" s="82"/>
      <c r="E31" s="83"/>
      <c r="F31" s="84"/>
      <c r="G31" s="84"/>
      <c r="H31" s="84"/>
      <c r="I31" s="85"/>
      <c r="J31" s="86"/>
      <c r="K31" s="87"/>
      <c r="L31" s="85"/>
      <c r="M31" s="84"/>
      <c r="N31" s="84"/>
      <c r="O31" s="85"/>
      <c r="P31" s="86"/>
      <c r="Q31" s="87"/>
      <c r="R31" s="85"/>
      <c r="S31" s="84"/>
      <c r="T31" s="84"/>
      <c r="U31" s="85"/>
      <c r="V31" s="86"/>
      <c r="W31" s="87"/>
      <c r="X31" s="85"/>
      <c r="Y31" s="84"/>
      <c r="Z31" s="84"/>
      <c r="AA31" s="85"/>
      <c r="AB31" s="86"/>
      <c r="AC31" s="87"/>
      <c r="AD31" s="87"/>
      <c r="AE31" s="87"/>
      <c r="AF31" s="87"/>
      <c r="AG31" s="87"/>
      <c r="AH31" s="88"/>
    </row>
    <row r="32" spans="1:34" ht="30" customHeight="1">
      <c r="A32" s="4" t="s">
        <v>25</v>
      </c>
      <c r="B32" s="81"/>
      <c r="C32" s="81"/>
      <c r="D32" s="82"/>
      <c r="E32" s="83"/>
      <c r="F32" s="84"/>
      <c r="G32" s="84"/>
      <c r="H32" s="84"/>
      <c r="I32" s="85"/>
      <c r="J32" s="86"/>
      <c r="K32" s="87"/>
      <c r="L32" s="85"/>
      <c r="M32" s="84"/>
      <c r="N32" s="84"/>
      <c r="O32" s="85"/>
      <c r="P32" s="86"/>
      <c r="Q32" s="87"/>
      <c r="R32" s="85"/>
      <c r="S32" s="84"/>
      <c r="T32" s="84"/>
      <c r="U32" s="85"/>
      <c r="V32" s="86"/>
      <c r="W32" s="87"/>
      <c r="X32" s="85"/>
      <c r="Y32" s="84"/>
      <c r="Z32" s="84"/>
      <c r="AA32" s="85"/>
      <c r="AB32" s="86"/>
      <c r="AC32" s="87"/>
      <c r="AD32" s="87"/>
      <c r="AE32" s="87"/>
      <c r="AF32" s="87"/>
      <c r="AG32" s="87"/>
      <c r="AH32" s="88"/>
    </row>
    <row r="33" spans="1:38" ht="30" customHeight="1">
      <c r="A33" s="80"/>
      <c r="B33" s="81"/>
      <c r="C33" s="81"/>
      <c r="D33" s="82"/>
      <c r="E33" s="83"/>
      <c r="F33" s="84"/>
      <c r="G33" s="84"/>
      <c r="H33" s="84"/>
      <c r="I33" s="85"/>
      <c r="J33" s="86"/>
      <c r="K33" s="87"/>
      <c r="L33" s="85"/>
      <c r="M33" s="84"/>
      <c r="N33" s="84"/>
      <c r="O33" s="85"/>
      <c r="P33" s="86"/>
      <c r="Q33" s="87"/>
      <c r="R33" s="85"/>
      <c r="S33" s="84"/>
      <c r="T33" s="84"/>
      <c r="U33" s="85"/>
      <c r="V33" s="86"/>
      <c r="W33" s="87"/>
      <c r="X33" s="85"/>
      <c r="Y33" s="84"/>
      <c r="Z33" s="84"/>
      <c r="AA33" s="85"/>
      <c r="AB33" s="86"/>
      <c r="AC33" s="87"/>
      <c r="AD33" s="87"/>
      <c r="AE33" s="87"/>
      <c r="AF33" s="87"/>
      <c r="AG33" s="87"/>
      <c r="AH33" s="88"/>
    </row>
    <row r="34" spans="1:38" ht="30" customHeight="1">
      <c r="A34" s="80"/>
      <c r="B34" s="81"/>
      <c r="C34" s="81"/>
      <c r="D34" s="82"/>
      <c r="E34" s="83"/>
      <c r="F34" s="84"/>
      <c r="G34" s="84"/>
      <c r="H34" s="84"/>
      <c r="I34" s="85"/>
      <c r="J34" s="86"/>
      <c r="K34" s="87"/>
      <c r="L34" s="85"/>
      <c r="M34" s="84"/>
      <c r="N34" s="84"/>
      <c r="O34" s="85"/>
      <c r="P34" s="86"/>
      <c r="Q34" s="87"/>
      <c r="R34" s="85"/>
      <c r="S34" s="84"/>
      <c r="T34" s="84"/>
      <c r="U34" s="85"/>
      <c r="V34" s="86"/>
      <c r="W34" s="87"/>
      <c r="X34" s="85"/>
      <c r="Y34" s="84"/>
      <c r="Z34" s="84"/>
      <c r="AA34" s="85"/>
      <c r="AB34" s="86"/>
      <c r="AC34" s="87"/>
      <c r="AD34" s="87"/>
      <c r="AE34" s="87"/>
      <c r="AF34" s="87"/>
      <c r="AG34" s="87"/>
      <c r="AH34" s="88"/>
    </row>
    <row r="35" spans="1:38" ht="30" customHeight="1">
      <c r="A35" s="80"/>
      <c r="B35" s="81"/>
      <c r="C35" s="81"/>
      <c r="D35" s="82"/>
      <c r="E35" s="83"/>
      <c r="F35" s="84"/>
      <c r="G35" s="84"/>
      <c r="H35" s="84"/>
      <c r="I35" s="85"/>
      <c r="J35" s="86"/>
      <c r="K35" s="87"/>
      <c r="L35" s="85"/>
      <c r="M35" s="84"/>
      <c r="N35" s="84"/>
      <c r="O35" s="85"/>
      <c r="P35" s="86"/>
      <c r="Q35" s="87"/>
      <c r="R35" s="85"/>
      <c r="S35" s="84"/>
      <c r="T35" s="84"/>
      <c r="U35" s="85"/>
      <c r="V35" s="86"/>
      <c r="W35" s="87"/>
      <c r="X35" s="85"/>
      <c r="Y35" s="84"/>
      <c r="Z35" s="84"/>
      <c r="AA35" s="85"/>
      <c r="AB35" s="86"/>
      <c r="AC35" s="87"/>
      <c r="AD35" s="87"/>
      <c r="AE35" s="87"/>
      <c r="AF35" s="87"/>
      <c r="AG35" s="87"/>
      <c r="AH35" s="88"/>
    </row>
    <row r="36" spans="1:38" ht="30" customHeight="1">
      <c r="A36" s="80"/>
      <c r="B36" s="81"/>
      <c r="C36" s="81"/>
      <c r="D36" s="82"/>
      <c r="E36" s="83"/>
      <c r="F36" s="84"/>
      <c r="G36" s="84"/>
      <c r="H36" s="84"/>
      <c r="I36" s="85"/>
      <c r="J36" s="86"/>
      <c r="K36" s="87"/>
      <c r="L36" s="85"/>
      <c r="M36" s="84"/>
      <c r="N36" s="84"/>
      <c r="O36" s="85"/>
      <c r="P36" s="86"/>
      <c r="Q36" s="87"/>
      <c r="R36" s="85"/>
      <c r="S36" s="84"/>
      <c r="T36" s="84"/>
      <c r="U36" s="85"/>
      <c r="V36" s="86"/>
      <c r="W36" s="87"/>
      <c r="X36" s="85"/>
      <c r="Y36" s="84"/>
      <c r="Z36" s="84"/>
      <c r="AA36" s="85"/>
      <c r="AB36" s="86"/>
      <c r="AC36" s="87"/>
      <c r="AD36" s="87"/>
      <c r="AE36" s="87"/>
      <c r="AF36" s="87"/>
      <c r="AG36" s="87"/>
      <c r="AH36" s="88"/>
    </row>
    <row r="37" spans="1:38" ht="30" customHeight="1">
      <c r="A37" s="80"/>
      <c r="B37" s="81"/>
      <c r="C37" s="81"/>
      <c r="D37" s="82"/>
      <c r="E37" s="83"/>
      <c r="F37" s="84"/>
      <c r="G37" s="84"/>
      <c r="H37" s="84"/>
      <c r="I37" s="85"/>
      <c r="J37" s="86"/>
      <c r="K37" s="87"/>
      <c r="L37" s="85"/>
      <c r="M37" s="84"/>
      <c r="N37" s="84"/>
      <c r="O37" s="85"/>
      <c r="P37" s="86"/>
      <c r="Q37" s="87"/>
      <c r="R37" s="85"/>
      <c r="S37" s="84"/>
      <c r="T37" s="84"/>
      <c r="U37" s="85"/>
      <c r="V37" s="86"/>
      <c r="W37" s="87"/>
      <c r="X37" s="85"/>
      <c r="Y37" s="84"/>
      <c r="Z37" s="84"/>
      <c r="AA37" s="85"/>
      <c r="AB37" s="86"/>
      <c r="AC37" s="87"/>
      <c r="AD37" s="87"/>
      <c r="AE37" s="87"/>
      <c r="AF37" s="87"/>
      <c r="AG37" s="87"/>
      <c r="AH37" s="88"/>
    </row>
    <row r="38" spans="1:38" ht="25" customHeight="1">
      <c r="D38" s="17"/>
      <c r="E38" s="200" t="s">
        <v>46</v>
      </c>
      <c r="F38" s="200"/>
      <c r="G38" s="200"/>
      <c r="H38" s="200"/>
      <c r="I38" s="200"/>
      <c r="J38" s="1" t="s">
        <v>42</v>
      </c>
      <c r="P38" s="1"/>
      <c r="Q38" s="1"/>
      <c r="R38" s="1"/>
      <c r="S38" s="1"/>
      <c r="T38" s="17"/>
      <c r="U38" s="1"/>
      <c r="V38" s="1"/>
      <c r="W38" s="1"/>
      <c r="X38" s="1"/>
      <c r="Y38" s="1"/>
      <c r="Z38" s="1"/>
      <c r="AA38" s="1"/>
      <c r="AB38" s="1"/>
      <c r="AD38" s="126" t="s">
        <v>42</v>
      </c>
      <c r="AE38" s="126"/>
      <c r="AF38" s="126"/>
      <c r="AG38" s="126"/>
    </row>
    <row r="39" spans="1:38" s="8" customFormat="1" ht="25" customHeight="1">
      <c r="A39" s="15"/>
      <c r="B39" s="158" t="s">
        <v>14</v>
      </c>
      <c r="C39" s="159"/>
      <c r="D39" s="160"/>
      <c r="E39" s="161" t="s">
        <v>20</v>
      </c>
      <c r="F39" s="162"/>
      <c r="G39" s="162"/>
      <c r="H39" s="163"/>
      <c r="I39" s="78" t="s">
        <v>34</v>
      </c>
      <c r="J39" s="78" t="s">
        <v>40</v>
      </c>
      <c r="O39" s="130" t="s">
        <v>71</v>
      </c>
      <c r="P39" s="130"/>
      <c r="Q39" s="130"/>
      <c r="R39" s="130"/>
      <c r="S39" s="130"/>
      <c r="T39" s="130"/>
      <c r="U39" s="130"/>
      <c r="V39" s="130"/>
      <c r="W39" s="130"/>
      <c r="X39" s="130"/>
      <c r="Y39" s="130"/>
      <c r="Z39" s="130"/>
      <c r="AA39" s="130"/>
      <c r="AB39" s="130"/>
      <c r="AC39" s="130"/>
      <c r="AD39" s="130"/>
      <c r="AE39" s="130"/>
      <c r="AF39" s="130"/>
      <c r="AG39" s="130"/>
      <c r="AH39" s="130"/>
    </row>
    <row r="40" spans="1:38" s="8" customFormat="1" ht="25" customHeight="1">
      <c r="A40" s="16" t="s">
        <v>11</v>
      </c>
      <c r="B40" s="149">
        <v>652</v>
      </c>
      <c r="C40" s="150"/>
      <c r="D40" s="151"/>
      <c r="E40" s="152">
        <f>ROUNDDOWN(D10*0.083,0)</f>
        <v>1901</v>
      </c>
      <c r="F40" s="153"/>
      <c r="G40" s="153"/>
      <c r="H40" s="154"/>
      <c r="I40" s="77">
        <f>ROUNDDOWN(D11*0.083,0)</f>
        <v>3803</v>
      </c>
      <c r="J40" s="77">
        <f>ROUNDDOWN(D12*0.083,0)</f>
        <v>5705</v>
      </c>
      <c r="O40" s="130" t="s">
        <v>72</v>
      </c>
      <c r="P40" s="130"/>
      <c r="Q40" s="130"/>
      <c r="R40" s="130"/>
      <c r="S40" s="130"/>
      <c r="T40" s="130"/>
      <c r="U40" s="130"/>
      <c r="V40" s="130"/>
      <c r="W40" s="130"/>
      <c r="X40" s="130"/>
      <c r="Y40" s="130"/>
      <c r="Z40" s="130"/>
      <c r="AA40" s="130"/>
      <c r="AB40" s="130"/>
      <c r="AC40" s="130"/>
      <c r="AD40" s="130"/>
      <c r="AE40" s="130"/>
      <c r="AF40" s="130"/>
      <c r="AG40" s="125" t="s">
        <v>89</v>
      </c>
      <c r="AH40" s="125"/>
    </row>
    <row r="41" spans="1:38" s="8" customFormat="1" ht="25" customHeight="1">
      <c r="A41" s="16" t="s">
        <v>12</v>
      </c>
      <c r="B41" s="164">
        <v>720</v>
      </c>
      <c r="C41" s="165"/>
      <c r="D41" s="166"/>
      <c r="E41" s="152">
        <f>ROUNDDOWN(D14*0.083,0)</f>
        <v>2071</v>
      </c>
      <c r="F41" s="153"/>
      <c r="G41" s="153"/>
      <c r="H41" s="154"/>
      <c r="I41" s="77">
        <f>ROUNDDOWN(D15*0.083,0)</f>
        <v>4142</v>
      </c>
      <c r="J41" s="77">
        <f>ROUNDDOWN(D16*0.083,0)</f>
        <v>6213</v>
      </c>
      <c r="O41" s="124" t="s">
        <v>73</v>
      </c>
      <c r="P41" s="124"/>
      <c r="Q41" s="124"/>
      <c r="R41" s="124"/>
      <c r="S41" s="124"/>
      <c r="T41" s="124"/>
      <c r="U41" s="124"/>
      <c r="V41" s="124"/>
      <c r="W41" s="124"/>
      <c r="X41" s="124"/>
      <c r="Y41" s="124"/>
      <c r="Z41" s="124"/>
      <c r="AA41" s="124"/>
      <c r="AB41" s="124"/>
      <c r="AC41" s="124"/>
      <c r="AD41" s="124"/>
      <c r="AE41" s="124"/>
      <c r="AF41" s="124"/>
      <c r="AG41" s="125" t="s">
        <v>90</v>
      </c>
      <c r="AH41" s="125"/>
    </row>
    <row r="42" spans="1:38" s="8" customFormat="1" ht="25" customHeight="1">
      <c r="A42" s="16" t="s">
        <v>13</v>
      </c>
      <c r="B42" s="190">
        <v>793</v>
      </c>
      <c r="C42" s="190"/>
      <c r="D42" s="190"/>
      <c r="E42" s="152">
        <f>ROUNDDOWN(D18*0.083,0)</f>
        <v>2252</v>
      </c>
      <c r="F42" s="153"/>
      <c r="G42" s="153"/>
      <c r="H42" s="154"/>
      <c r="I42" s="77">
        <f>ROUNDDOWN(D19*0.083,0)</f>
        <v>4505</v>
      </c>
      <c r="J42" s="77">
        <f>ROUNDDOWN(D20*0.083,0)</f>
        <v>6758</v>
      </c>
      <c r="O42" s="124"/>
      <c r="P42" s="124"/>
      <c r="Q42" s="124"/>
      <c r="R42" s="124"/>
      <c r="S42" s="124"/>
      <c r="T42" s="124"/>
      <c r="U42" s="124"/>
      <c r="V42" s="124"/>
      <c r="W42" s="124"/>
      <c r="X42" s="124"/>
      <c r="Y42" s="124"/>
      <c r="Z42" s="124"/>
      <c r="AA42" s="124"/>
      <c r="AB42" s="124"/>
      <c r="AC42" s="124"/>
      <c r="AD42" s="124"/>
      <c r="AE42" s="124"/>
      <c r="AF42" s="124"/>
      <c r="AG42" s="125" t="s">
        <v>91</v>
      </c>
      <c r="AH42" s="125"/>
    </row>
    <row r="43" spans="1:38" s="8" customFormat="1" ht="25" customHeight="1">
      <c r="A43" s="16" t="s">
        <v>8</v>
      </c>
      <c r="B43" s="190">
        <v>862</v>
      </c>
      <c r="C43" s="190"/>
      <c r="D43" s="190"/>
      <c r="E43" s="152">
        <f>ROUNDDOWN(D22*0.083,0)</f>
        <v>2424</v>
      </c>
      <c r="F43" s="153"/>
      <c r="G43" s="153"/>
      <c r="H43" s="154"/>
      <c r="I43" s="77">
        <f>ROUNDDOWN(D23*0.083,0)</f>
        <v>4849</v>
      </c>
      <c r="J43" s="77">
        <f>ROUNDDOWN(D24*0.083,0)</f>
        <v>7274</v>
      </c>
      <c r="O43" s="124" t="s">
        <v>74</v>
      </c>
      <c r="P43" s="124"/>
      <c r="Q43" s="124"/>
      <c r="R43" s="124"/>
      <c r="S43" s="124"/>
      <c r="T43" s="124"/>
      <c r="U43" s="124"/>
      <c r="V43" s="124"/>
      <c r="W43" s="124"/>
      <c r="X43" s="124"/>
      <c r="Y43" s="124"/>
      <c r="Z43" s="124"/>
      <c r="AA43" s="124"/>
      <c r="AB43" s="124"/>
      <c r="AC43" s="124"/>
      <c r="AD43" s="124"/>
      <c r="AE43" s="124"/>
      <c r="AF43" s="124"/>
      <c r="AG43" s="125" t="s">
        <v>91</v>
      </c>
      <c r="AH43" s="125"/>
      <c r="AI43" s="6"/>
      <c r="AJ43" s="6"/>
      <c r="AK43" s="6"/>
      <c r="AL43" s="6"/>
    </row>
    <row r="44" spans="1:38" ht="25" customHeight="1">
      <c r="A44" s="16" t="s">
        <v>9</v>
      </c>
      <c r="B44" s="190">
        <v>929</v>
      </c>
      <c r="C44" s="190"/>
      <c r="D44" s="190"/>
      <c r="E44" s="152">
        <f>ROUNDDOWN(D26*0.083,0)</f>
        <v>2591</v>
      </c>
      <c r="F44" s="153"/>
      <c r="G44" s="153"/>
      <c r="H44" s="154"/>
      <c r="I44" s="77">
        <f>ROUNDDOWN(D27*0.083,0)</f>
        <v>5183</v>
      </c>
      <c r="J44" s="77">
        <f>ROUNDDOWN(D28*0.083,0)</f>
        <v>7774</v>
      </c>
      <c r="O44" s="124" t="s">
        <v>75</v>
      </c>
      <c r="P44" s="124"/>
      <c r="Q44" s="124"/>
      <c r="R44" s="124"/>
      <c r="S44" s="124"/>
      <c r="T44" s="124"/>
      <c r="U44" s="124"/>
      <c r="V44" s="124"/>
      <c r="W44" s="124"/>
      <c r="X44" s="124"/>
      <c r="Y44" s="124"/>
      <c r="Z44" s="124"/>
      <c r="AA44" s="124"/>
      <c r="AB44" s="124"/>
      <c r="AC44" s="124"/>
      <c r="AD44" s="124"/>
      <c r="AE44" s="124"/>
      <c r="AF44" s="124"/>
      <c r="AG44" s="125" t="s">
        <v>92</v>
      </c>
      <c r="AH44" s="125"/>
    </row>
    <row r="45" spans="1:38" ht="25" customHeight="1">
      <c r="A45" s="89"/>
      <c r="B45" s="90"/>
      <c r="C45" s="90"/>
      <c r="D45" s="90"/>
      <c r="E45" s="91"/>
      <c r="F45" s="92"/>
      <c r="G45" s="92"/>
      <c r="H45" s="92"/>
      <c r="I45" s="93"/>
      <c r="J45" s="93"/>
      <c r="O45" s="124" t="s">
        <v>76</v>
      </c>
      <c r="P45" s="124"/>
      <c r="Q45" s="124"/>
      <c r="R45" s="124"/>
      <c r="S45" s="124"/>
      <c r="T45" s="124"/>
      <c r="U45" s="124"/>
      <c r="V45" s="124"/>
      <c r="W45" s="124"/>
      <c r="X45" s="124"/>
      <c r="Y45" s="124"/>
      <c r="Z45" s="124"/>
      <c r="AA45" s="124"/>
      <c r="AB45" s="124"/>
      <c r="AC45" s="124"/>
      <c r="AD45" s="124"/>
      <c r="AE45" s="124"/>
      <c r="AF45" s="124"/>
      <c r="AG45" s="125" t="s">
        <v>93</v>
      </c>
      <c r="AH45" s="125"/>
    </row>
    <row r="46" spans="1:38" ht="25" customHeight="1">
      <c r="D46" s="17"/>
      <c r="E46" s="79" t="s">
        <v>46</v>
      </c>
      <c r="H46" s="17"/>
      <c r="I46" s="13" t="s">
        <v>36</v>
      </c>
      <c r="O46" s="124" t="s">
        <v>77</v>
      </c>
      <c r="P46" s="124"/>
      <c r="Q46" s="124"/>
      <c r="R46" s="124"/>
      <c r="S46" s="124"/>
      <c r="T46" s="124"/>
      <c r="U46" s="124"/>
      <c r="V46" s="124"/>
      <c r="W46" s="124"/>
      <c r="X46" s="124"/>
      <c r="Y46" s="124"/>
      <c r="Z46" s="124"/>
      <c r="AA46" s="124"/>
      <c r="AB46" s="124"/>
      <c r="AC46" s="124"/>
      <c r="AD46" s="124"/>
      <c r="AE46" s="124"/>
      <c r="AF46" s="124"/>
      <c r="AG46" s="125" t="s">
        <v>94</v>
      </c>
      <c r="AH46" s="125"/>
    </row>
    <row r="47" spans="1:38" ht="25" customHeight="1">
      <c r="A47" s="15"/>
      <c r="B47" s="158" t="s">
        <v>14</v>
      </c>
      <c r="C47" s="159"/>
      <c r="D47" s="160"/>
      <c r="E47" s="161" t="s">
        <v>51</v>
      </c>
      <c r="F47" s="162"/>
      <c r="G47" s="162"/>
      <c r="H47" s="163"/>
      <c r="I47" s="78" t="s">
        <v>34</v>
      </c>
      <c r="J47" s="78" t="s">
        <v>40</v>
      </c>
      <c r="K47" s="8"/>
      <c r="L47" s="8"/>
      <c r="M47" s="8"/>
      <c r="N47" s="8"/>
      <c r="O47" s="117"/>
      <c r="P47" s="117"/>
      <c r="Q47" s="117"/>
      <c r="R47" s="117"/>
      <c r="S47" s="117"/>
      <c r="T47" s="117"/>
      <c r="U47" s="117"/>
      <c r="V47" s="117"/>
      <c r="W47" s="117"/>
      <c r="X47" s="117"/>
      <c r="Y47" s="117"/>
      <c r="Z47" s="117"/>
      <c r="AA47" s="117"/>
      <c r="AB47" s="117"/>
      <c r="AC47" s="117"/>
      <c r="AD47"/>
      <c r="AE47"/>
      <c r="AF47"/>
      <c r="AG47"/>
      <c r="AH47"/>
    </row>
    <row r="48" spans="1:38" ht="25" customHeight="1">
      <c r="A48" s="16" t="s">
        <v>11</v>
      </c>
      <c r="B48" s="149">
        <v>652</v>
      </c>
      <c r="C48" s="150"/>
      <c r="D48" s="151"/>
      <c r="E48" s="152">
        <f>ROUNDDOWN(D10*0.027,0)</f>
        <v>618</v>
      </c>
      <c r="F48" s="153"/>
      <c r="G48" s="153"/>
      <c r="H48" s="154"/>
      <c r="I48" s="77">
        <f>ROUNDDOWN(D11*0.027,0)</f>
        <v>1237</v>
      </c>
      <c r="J48" s="77">
        <f>ROUNDDOWN(D12*0.027,0)</f>
        <v>1855</v>
      </c>
      <c r="K48" s="8"/>
      <c r="L48" s="8"/>
      <c r="M48" s="8"/>
      <c r="N48" s="8"/>
      <c r="O48" s="201" t="s">
        <v>26</v>
      </c>
      <c r="P48" s="201"/>
      <c r="Q48" s="201"/>
      <c r="R48" s="201"/>
      <c r="S48" s="201"/>
      <c r="T48" s="201"/>
      <c r="U48" s="201"/>
      <c r="V48" s="201"/>
      <c r="W48" s="1"/>
      <c r="X48" s="1"/>
      <c r="Y48" s="1"/>
      <c r="Z48" s="1"/>
      <c r="AA48" s="1"/>
      <c r="AF48"/>
      <c r="AG48"/>
      <c r="AH48"/>
    </row>
    <row r="49" spans="1:35" ht="25" customHeight="1">
      <c r="A49" s="16" t="s">
        <v>12</v>
      </c>
      <c r="B49" s="164">
        <v>720</v>
      </c>
      <c r="C49" s="165"/>
      <c r="D49" s="166"/>
      <c r="E49" s="152">
        <f>ROUNDDOWN(D14*0.027,0)</f>
        <v>673</v>
      </c>
      <c r="F49" s="153"/>
      <c r="G49" s="153"/>
      <c r="H49" s="154"/>
      <c r="I49" s="77">
        <f>ROUNDDOWN(D15*0.027,0)</f>
        <v>1347</v>
      </c>
      <c r="J49" s="77">
        <f>ROUNDDOWN(D16*0.027,0)</f>
        <v>2021</v>
      </c>
      <c r="K49" s="8"/>
      <c r="L49" s="8"/>
      <c r="M49" s="8"/>
      <c r="N49" s="8"/>
      <c r="O49" s="3"/>
      <c r="S49" s="202" t="s">
        <v>58</v>
      </c>
      <c r="T49" s="202"/>
      <c r="U49" s="202"/>
      <c r="V49" s="202"/>
      <c r="W49" s="1"/>
      <c r="X49" s="1"/>
      <c r="Y49" s="1"/>
      <c r="Z49" s="1"/>
      <c r="AA49" s="1"/>
      <c r="AB49" s="110" t="s">
        <v>82</v>
      </c>
      <c r="AC49" s="110"/>
      <c r="AD49" s="202" t="s">
        <v>83</v>
      </c>
      <c r="AE49" s="202"/>
      <c r="AF49"/>
      <c r="AG49"/>
      <c r="AH49"/>
    </row>
    <row r="50" spans="1:35" ht="25" customHeight="1">
      <c r="A50" s="16" t="s">
        <v>13</v>
      </c>
      <c r="B50" s="149">
        <v>793</v>
      </c>
      <c r="C50" s="150"/>
      <c r="D50" s="151"/>
      <c r="E50" s="152">
        <f>ROUNDDOWN(D18*0.027,0)</f>
        <v>732</v>
      </c>
      <c r="F50" s="153"/>
      <c r="G50" s="153"/>
      <c r="H50" s="154"/>
      <c r="I50" s="77">
        <f>ROUNDDOWN(D19*0.027,0)</f>
        <v>1465</v>
      </c>
      <c r="J50" s="77">
        <f>ROUNDDOWN(D20*0.027,0)</f>
        <v>2198</v>
      </c>
      <c r="K50" s="8"/>
      <c r="L50" s="8"/>
      <c r="M50" s="8"/>
      <c r="N50" s="8"/>
      <c r="O50" s="211" t="s">
        <v>43</v>
      </c>
      <c r="P50" s="211"/>
      <c r="Q50" s="211"/>
      <c r="R50" s="211"/>
      <c r="S50" s="211"/>
      <c r="T50" s="211"/>
      <c r="U50" s="206">
        <v>4</v>
      </c>
      <c r="V50" s="207"/>
      <c r="W50" s="1"/>
      <c r="X50" s="212" t="s">
        <v>55</v>
      </c>
      <c r="Y50" s="212"/>
      <c r="Z50" s="212"/>
      <c r="AA50" s="212"/>
      <c r="AB50" s="212"/>
      <c r="AC50" s="212"/>
      <c r="AD50" s="130">
        <v>100</v>
      </c>
      <c r="AE50" s="130"/>
      <c r="AF50"/>
      <c r="AG50"/>
      <c r="AH50"/>
    </row>
    <row r="51" spans="1:35" ht="25" customHeight="1">
      <c r="A51" s="16" t="s">
        <v>8</v>
      </c>
      <c r="B51" s="149">
        <v>862</v>
      </c>
      <c r="C51" s="150"/>
      <c r="D51" s="151"/>
      <c r="E51" s="152">
        <f>ROUNDDOWN(D22*0.027,0)</f>
        <v>788</v>
      </c>
      <c r="F51" s="153"/>
      <c r="G51" s="153"/>
      <c r="H51" s="154"/>
      <c r="I51" s="77">
        <f>ROUNDDOWN(D23*0.027,0)</f>
        <v>1577</v>
      </c>
      <c r="J51" s="77">
        <f>ROUNDDOWN(D24*0.027,0)</f>
        <v>2366</v>
      </c>
      <c r="K51" s="8"/>
      <c r="L51" s="8"/>
      <c r="M51" s="8"/>
      <c r="N51" s="8"/>
      <c r="O51" s="211" t="s">
        <v>44</v>
      </c>
      <c r="P51" s="211"/>
      <c r="Q51" s="211"/>
      <c r="R51" s="211"/>
      <c r="S51" s="211"/>
      <c r="T51" s="211"/>
      <c r="U51" s="206">
        <v>8</v>
      </c>
      <c r="V51" s="207"/>
      <c r="W51" s="1"/>
      <c r="X51" s="212" t="s">
        <v>57</v>
      </c>
      <c r="Y51" s="212"/>
      <c r="Z51" s="212"/>
      <c r="AA51" s="212"/>
      <c r="AB51" s="212"/>
      <c r="AC51" s="212"/>
      <c r="AD51" s="130">
        <v>20</v>
      </c>
      <c r="AE51" s="130"/>
      <c r="AF51"/>
      <c r="AG51"/>
      <c r="AH51"/>
    </row>
    <row r="52" spans="1:35" ht="25" customHeight="1">
      <c r="A52" s="16" t="s">
        <v>9</v>
      </c>
      <c r="B52" s="149">
        <v>929</v>
      </c>
      <c r="C52" s="150"/>
      <c r="D52" s="151"/>
      <c r="E52" s="152">
        <f>ROUNDDOWN(D26*0.027,0)</f>
        <v>843</v>
      </c>
      <c r="F52" s="153"/>
      <c r="G52" s="153"/>
      <c r="H52" s="154"/>
      <c r="I52" s="77">
        <f>ROUNDDOWN(D27*0.027,0)</f>
        <v>1686</v>
      </c>
      <c r="J52" s="77">
        <f>ROUNDDOWN(D28*0.027,0)</f>
        <v>2529</v>
      </c>
      <c r="O52" s="203" t="s">
        <v>45</v>
      </c>
      <c r="P52" s="204"/>
      <c r="Q52" s="204"/>
      <c r="R52" s="204"/>
      <c r="S52" s="204"/>
      <c r="T52" s="205"/>
      <c r="U52" s="206">
        <v>12</v>
      </c>
      <c r="V52" s="207"/>
      <c r="W52" s="1"/>
      <c r="X52" s="212" t="s">
        <v>54</v>
      </c>
      <c r="Y52" s="212"/>
      <c r="Z52" s="212"/>
      <c r="AA52" s="212"/>
      <c r="AB52" s="212"/>
      <c r="AC52" s="212"/>
      <c r="AD52" s="130">
        <v>110</v>
      </c>
      <c r="AE52" s="130"/>
      <c r="AF52"/>
    </row>
    <row r="53" spans="1:35" ht="25" customHeight="1">
      <c r="A53" s="89"/>
      <c r="B53" s="90"/>
      <c r="C53" s="90"/>
      <c r="D53" s="90"/>
      <c r="E53" s="92"/>
      <c r="F53" s="92"/>
      <c r="G53" s="92"/>
      <c r="H53" s="92"/>
      <c r="I53" s="93"/>
      <c r="J53" s="93"/>
      <c r="O53" s="211" t="s">
        <v>52</v>
      </c>
      <c r="P53" s="211"/>
      <c r="Q53" s="211"/>
      <c r="R53" s="211"/>
      <c r="S53" s="211"/>
      <c r="T53" s="211"/>
      <c r="U53" s="206">
        <v>21</v>
      </c>
      <c r="V53" s="207"/>
      <c r="W53" s="1"/>
      <c r="X53" s="213" t="s">
        <v>56</v>
      </c>
      <c r="Y53" s="214"/>
      <c r="Z53" s="214"/>
      <c r="AA53" s="214"/>
      <c r="AB53" s="214"/>
      <c r="AC53" s="215"/>
      <c r="AD53" s="130">
        <v>13</v>
      </c>
      <c r="AE53" s="130"/>
    </row>
    <row r="54" spans="1:35" ht="25" customHeight="1">
      <c r="A54" s="15"/>
      <c r="B54" s="158" t="s">
        <v>14</v>
      </c>
      <c r="C54" s="159"/>
      <c r="D54" s="160"/>
      <c r="E54" s="161" t="s">
        <v>95</v>
      </c>
      <c r="F54" s="162"/>
      <c r="G54" s="162"/>
      <c r="H54" s="163"/>
      <c r="I54" s="78" t="s">
        <v>34</v>
      </c>
      <c r="J54" s="78" t="s">
        <v>40</v>
      </c>
      <c r="K54" s="8"/>
      <c r="L54" s="8"/>
      <c r="M54" s="8"/>
      <c r="N54" s="8"/>
      <c r="O54" s="203" t="s">
        <v>53</v>
      </c>
      <c r="P54" s="204"/>
      <c r="Q54" s="204"/>
      <c r="R54" s="204"/>
      <c r="S54" s="204"/>
      <c r="T54" s="205"/>
      <c r="U54" s="206">
        <v>46</v>
      </c>
      <c r="V54" s="207"/>
      <c r="W54" s="1"/>
      <c r="X54" s="212" t="s">
        <v>59</v>
      </c>
      <c r="Y54" s="212"/>
      <c r="Z54" s="212"/>
      <c r="AA54" s="212"/>
      <c r="AB54" s="212"/>
      <c r="AC54" s="212"/>
      <c r="AD54" s="130">
        <v>50</v>
      </c>
      <c r="AE54" s="130"/>
      <c r="AF54"/>
      <c r="AG54"/>
      <c r="AH54"/>
    </row>
    <row r="55" spans="1:35" ht="25" customHeight="1">
      <c r="A55" s="16" t="s">
        <v>11</v>
      </c>
      <c r="B55" s="149">
        <v>652</v>
      </c>
      <c r="C55" s="150"/>
      <c r="D55" s="151"/>
      <c r="E55" s="152">
        <f>ROUNDDOWN(D10*0.016,0)</f>
        <v>366</v>
      </c>
      <c r="F55" s="153"/>
      <c r="G55" s="153"/>
      <c r="H55" s="154"/>
      <c r="I55" s="77">
        <f>ROUNDDOWN(D11*0.016,0)</f>
        <v>733</v>
      </c>
      <c r="J55" s="77">
        <f>ROUNDDOWN(D12*0.016,0)</f>
        <v>1099</v>
      </c>
      <c r="K55" s="8"/>
      <c r="L55" s="8"/>
      <c r="M55" s="8"/>
      <c r="N55" s="8"/>
      <c r="O55" s="203" t="s">
        <v>19</v>
      </c>
      <c r="P55" s="204"/>
      <c r="Q55" s="204"/>
      <c r="R55" s="204"/>
      <c r="S55" s="204"/>
      <c r="T55" s="205"/>
      <c r="U55" s="206"/>
      <c r="V55" s="207"/>
      <c r="W55" s="1"/>
      <c r="X55" s="221"/>
      <c r="Y55" s="222"/>
      <c r="Z55" s="222"/>
      <c r="AA55" s="222"/>
      <c r="AB55" s="222"/>
      <c r="AC55" s="223"/>
      <c r="AD55" s="206"/>
      <c r="AE55" s="207"/>
      <c r="AF55"/>
      <c r="AG55"/>
      <c r="AH55"/>
    </row>
    <row r="56" spans="1:35" ht="25" customHeight="1">
      <c r="A56" s="16" t="s">
        <v>12</v>
      </c>
      <c r="B56" s="164">
        <v>720</v>
      </c>
      <c r="C56" s="165"/>
      <c r="D56" s="166"/>
      <c r="E56" s="152">
        <f>ROUNDDOWN(D14*0.016,0)</f>
        <v>399</v>
      </c>
      <c r="F56" s="153"/>
      <c r="G56" s="153"/>
      <c r="H56" s="154"/>
      <c r="I56" s="77">
        <f>ROUNDDOWN(D15*0.016,0)</f>
        <v>798</v>
      </c>
      <c r="J56" s="77">
        <f>ROUNDDOWN(D16*0.016,0)</f>
        <v>1197</v>
      </c>
      <c r="K56" s="8"/>
      <c r="L56" s="8"/>
      <c r="M56" s="8"/>
      <c r="N56" s="8"/>
      <c r="O56" s="203" t="s">
        <v>96</v>
      </c>
      <c r="P56" s="204"/>
      <c r="Q56" s="204"/>
      <c r="R56" s="204"/>
      <c r="S56" s="204"/>
      <c r="T56" s="205"/>
      <c r="U56" s="206">
        <v>11</v>
      </c>
      <c r="V56" s="207"/>
      <c r="W56" s="1"/>
      <c r="X56" s="221"/>
      <c r="Y56" s="222"/>
      <c r="Z56" s="222"/>
      <c r="AA56" s="222"/>
      <c r="AB56" s="222"/>
      <c r="AC56" s="223"/>
      <c r="AD56" s="206"/>
      <c r="AE56" s="207"/>
      <c r="AF56"/>
      <c r="AG56"/>
      <c r="AH56"/>
    </row>
    <row r="57" spans="1:35" ht="25" customHeight="1">
      <c r="A57" s="16" t="s">
        <v>13</v>
      </c>
      <c r="B57" s="149">
        <v>793</v>
      </c>
      <c r="C57" s="150"/>
      <c r="D57" s="151"/>
      <c r="E57" s="152">
        <f>ROUNDDOWN(D18*0.016,0)</f>
        <v>434</v>
      </c>
      <c r="F57" s="153"/>
      <c r="G57" s="153"/>
      <c r="H57" s="154"/>
      <c r="I57" s="77">
        <f>ROUNDDOWN(D19*0.016,0)</f>
        <v>868</v>
      </c>
      <c r="J57" s="77">
        <f>ROUNDDOWN(D20*0.016,0)</f>
        <v>1302</v>
      </c>
      <c r="K57" s="8"/>
      <c r="L57" s="8"/>
      <c r="M57" s="8"/>
      <c r="N57" s="8"/>
      <c r="O57" s="221"/>
      <c r="P57" s="222"/>
      <c r="Q57" s="222"/>
      <c r="R57" s="222"/>
      <c r="S57" s="222"/>
      <c r="T57" s="223"/>
      <c r="U57" s="206"/>
      <c r="V57" s="207"/>
      <c r="W57" s="1"/>
      <c r="X57" s="124"/>
      <c r="Y57" s="124"/>
      <c r="Z57" s="124"/>
      <c r="AA57" s="124"/>
      <c r="AB57" s="124"/>
      <c r="AC57" s="124"/>
      <c r="AD57" s="206"/>
      <c r="AE57" s="207"/>
      <c r="AF57"/>
      <c r="AG57"/>
      <c r="AH57"/>
    </row>
    <row r="58" spans="1:35" ht="25" customHeight="1">
      <c r="A58" s="16" t="s">
        <v>8</v>
      </c>
      <c r="B58" s="149">
        <v>862</v>
      </c>
      <c r="C58" s="150"/>
      <c r="D58" s="151"/>
      <c r="E58" s="152">
        <f>ROUNDDOWN(D22*0.016,0)</f>
        <v>467</v>
      </c>
      <c r="F58" s="153"/>
      <c r="G58" s="153"/>
      <c r="H58" s="154"/>
      <c r="I58" s="77">
        <f>ROUNDDOWN(D23*0.016,0)</f>
        <v>934</v>
      </c>
      <c r="J58" s="77">
        <f>ROUNDDOWN(D24*0.016,0)</f>
        <v>1402</v>
      </c>
      <c r="K58" s="8"/>
      <c r="L58" s="8"/>
      <c r="M58" s="8"/>
      <c r="N58" s="8"/>
      <c r="O58" s="208" t="s">
        <v>18</v>
      </c>
      <c r="P58" s="209"/>
      <c r="Q58" s="209"/>
      <c r="R58" s="209"/>
      <c r="S58" s="209"/>
      <c r="T58" s="210"/>
      <c r="U58" s="208">
        <f>SUM(U50:V57)</f>
        <v>102</v>
      </c>
      <c r="V58" s="210"/>
      <c r="W58" s="1"/>
      <c r="X58" s="216" t="s">
        <v>66</v>
      </c>
      <c r="Y58" s="216"/>
      <c r="Z58" s="216"/>
      <c r="AA58" s="216"/>
      <c r="AB58" s="216"/>
      <c r="AC58" s="216"/>
      <c r="AD58" s="216">
        <f>SUM(AD50:AE57)</f>
        <v>293</v>
      </c>
      <c r="AE58" s="216"/>
      <c r="AF58"/>
      <c r="AG58"/>
      <c r="AH58"/>
    </row>
    <row r="59" spans="1:35" ht="25" customHeight="1">
      <c r="A59" s="16" t="s">
        <v>9</v>
      </c>
      <c r="B59" s="149">
        <v>929</v>
      </c>
      <c r="C59" s="150"/>
      <c r="D59" s="151"/>
      <c r="E59" s="152">
        <f>ROUNDDOWN(D26*0.016,0)</f>
        <v>499</v>
      </c>
      <c r="F59" s="153"/>
      <c r="G59" s="153"/>
      <c r="H59" s="154"/>
      <c r="I59" s="77">
        <f>ROUNDDOWN(D27*0.016,0)</f>
        <v>999</v>
      </c>
      <c r="J59" s="77">
        <f>ROUNDDOWN(D28*0.016,0)</f>
        <v>1498</v>
      </c>
      <c r="O59" s="217"/>
      <c r="P59" s="217"/>
      <c r="Q59" s="217"/>
      <c r="R59" s="217"/>
      <c r="S59" s="217"/>
      <c r="T59" s="217"/>
      <c r="U59" s="5"/>
      <c r="V59" s="1"/>
      <c r="W59" s="1"/>
      <c r="X59" s="1"/>
      <c r="Y59" s="1"/>
      <c r="Z59" s="1"/>
      <c r="AA59" s="1"/>
      <c r="AF59"/>
    </row>
    <row r="60" spans="1:35" ht="25" customHeight="1">
      <c r="A60" s="89"/>
      <c r="B60" s="90"/>
      <c r="C60" s="90"/>
      <c r="D60" s="90"/>
      <c r="E60" s="92"/>
      <c r="F60" s="92"/>
      <c r="G60" s="92"/>
      <c r="H60" s="92"/>
      <c r="I60" s="93"/>
      <c r="J60" s="93"/>
      <c r="O60" s="12" t="s">
        <v>37</v>
      </c>
      <c r="V60" s="1"/>
      <c r="W60" s="1"/>
      <c r="X60" s="1"/>
      <c r="Y60" s="1"/>
      <c r="Z60" s="1"/>
      <c r="AA60" s="1"/>
      <c r="AF60"/>
    </row>
    <row r="61" spans="1:35" ht="25" customHeight="1">
      <c r="A61" s="89"/>
      <c r="B61" s="90"/>
      <c r="C61" s="90"/>
      <c r="D61" s="90"/>
      <c r="E61" s="92"/>
      <c r="F61" s="92"/>
      <c r="G61" s="92"/>
      <c r="H61" s="92"/>
      <c r="I61" s="93"/>
      <c r="J61" s="93"/>
      <c r="O61" s="12" t="s">
        <v>50</v>
      </c>
      <c r="P61" s="7"/>
      <c r="Q61" s="7"/>
      <c r="R61" s="7"/>
      <c r="S61" s="7"/>
      <c r="T61" s="7"/>
      <c r="U61" s="7"/>
      <c r="V61" s="1"/>
      <c r="W61" s="1"/>
      <c r="X61" s="1"/>
      <c r="Y61" s="1"/>
      <c r="Z61" s="1"/>
      <c r="AA61" s="1"/>
      <c r="AF61"/>
    </row>
    <row r="62" spans="1:35" ht="25" customHeight="1">
      <c r="A62" s="89"/>
      <c r="B62" s="90"/>
      <c r="C62" s="90"/>
      <c r="D62" s="90"/>
      <c r="E62" s="92"/>
      <c r="F62" s="92"/>
      <c r="G62" s="92"/>
      <c r="H62" s="92"/>
      <c r="I62" s="93"/>
      <c r="J62" s="93"/>
      <c r="O62" s="12"/>
      <c r="P62" s="7"/>
      <c r="Q62" s="7"/>
      <c r="R62" s="7"/>
      <c r="S62" s="7"/>
      <c r="T62" s="7"/>
      <c r="U62" s="7"/>
      <c r="V62" s="1"/>
      <c r="W62" s="1"/>
      <c r="X62" s="1"/>
      <c r="Y62" s="1"/>
      <c r="Z62" s="1"/>
      <c r="AA62" s="1"/>
      <c r="AF62"/>
    </row>
    <row r="63" spans="1:35" ht="25" customHeight="1" thickBot="1">
      <c r="A63" s="220" t="s">
        <v>41</v>
      </c>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row>
    <row r="64" spans="1:35" ht="25" customHeight="1" thickBot="1">
      <c r="A64" s="197" t="s">
        <v>67</v>
      </c>
      <c r="B64" s="198"/>
      <c r="C64" s="198"/>
      <c r="D64" s="199"/>
      <c r="E64" s="127" t="s">
        <v>68</v>
      </c>
      <c r="F64" s="128"/>
      <c r="G64" s="128"/>
      <c r="H64" s="128"/>
      <c r="I64" s="128"/>
      <c r="J64" s="128"/>
      <c r="K64" s="128"/>
      <c r="L64" s="128"/>
      <c r="M64" s="128"/>
      <c r="N64" s="128"/>
      <c r="O64" s="128"/>
      <c r="P64" s="128"/>
      <c r="Q64" s="128"/>
      <c r="R64" s="128"/>
      <c r="S64" s="128"/>
      <c r="T64" s="128"/>
      <c r="U64" s="128"/>
      <c r="V64" s="128"/>
      <c r="W64" s="128"/>
      <c r="X64" s="128"/>
      <c r="Y64" s="128"/>
      <c r="Z64" s="129"/>
      <c r="AA64" s="127" t="s">
        <v>85</v>
      </c>
      <c r="AB64" s="128"/>
      <c r="AC64" s="128"/>
      <c r="AD64" s="128"/>
      <c r="AE64" s="128"/>
      <c r="AF64" s="128"/>
      <c r="AG64" s="128"/>
      <c r="AH64" s="128"/>
      <c r="AI64" s="129"/>
    </row>
    <row r="65" spans="1:35" ht="25" customHeight="1">
      <c r="A65" s="191" t="s">
        <v>31</v>
      </c>
      <c r="B65" s="192"/>
      <c r="C65" s="192"/>
      <c r="D65" s="193"/>
      <c r="E65" s="118" t="s">
        <v>78</v>
      </c>
      <c r="F65" s="119"/>
      <c r="G65" s="119"/>
      <c r="H65" s="119"/>
      <c r="I65" s="119"/>
      <c r="J65" s="119"/>
      <c r="K65" s="119"/>
      <c r="L65" s="119"/>
      <c r="M65" s="119"/>
      <c r="N65" s="119"/>
      <c r="O65" s="119"/>
      <c r="P65" s="119"/>
      <c r="Q65" s="119"/>
      <c r="R65" s="119"/>
      <c r="S65" s="119"/>
      <c r="T65" s="119"/>
      <c r="U65" s="119"/>
      <c r="V65" s="119"/>
      <c r="W65" s="119"/>
      <c r="X65" s="119"/>
      <c r="Y65" s="119"/>
      <c r="Z65" s="119"/>
      <c r="AA65" s="111"/>
      <c r="AB65" s="112"/>
      <c r="AC65" s="112"/>
      <c r="AD65" s="112"/>
      <c r="AE65" s="112"/>
      <c r="AF65" s="112"/>
      <c r="AG65" s="112"/>
      <c r="AH65" s="112"/>
      <c r="AI65" s="113"/>
    </row>
    <row r="66" spans="1:35" ht="25" customHeight="1">
      <c r="A66" s="191" t="s">
        <v>32</v>
      </c>
      <c r="B66" s="192"/>
      <c r="C66" s="192"/>
      <c r="D66" s="193"/>
      <c r="E66" s="120" t="s">
        <v>79</v>
      </c>
      <c r="F66" s="121"/>
      <c r="G66" s="121"/>
      <c r="H66" s="121"/>
      <c r="I66" s="121"/>
      <c r="J66" s="121"/>
      <c r="K66" s="121"/>
      <c r="L66" s="121"/>
      <c r="M66" s="121"/>
      <c r="N66" s="121"/>
      <c r="O66" s="121"/>
      <c r="P66" s="121"/>
      <c r="Q66" s="121"/>
      <c r="R66" s="121"/>
      <c r="S66" s="121"/>
      <c r="T66" s="121"/>
      <c r="U66" s="121"/>
      <c r="V66" s="121"/>
      <c r="W66" s="121"/>
      <c r="X66" s="121"/>
      <c r="Y66" s="121"/>
      <c r="Z66" s="121"/>
      <c r="AA66" s="218" t="s">
        <v>86</v>
      </c>
      <c r="AB66" s="162"/>
      <c r="AC66" s="162"/>
      <c r="AD66" s="162"/>
      <c r="AE66" s="162"/>
      <c r="AF66" s="162"/>
      <c r="AG66" s="162"/>
      <c r="AH66" s="162"/>
      <c r="AI66" s="219"/>
    </row>
    <row r="67" spans="1:35" ht="25" customHeight="1">
      <c r="A67" s="191" t="s">
        <v>69</v>
      </c>
      <c r="B67" s="192"/>
      <c r="C67" s="192"/>
      <c r="D67" s="193"/>
      <c r="E67" s="120" t="s">
        <v>80</v>
      </c>
      <c r="F67" s="121"/>
      <c r="G67" s="121"/>
      <c r="H67" s="121"/>
      <c r="I67" s="121"/>
      <c r="J67" s="121"/>
      <c r="K67" s="121"/>
      <c r="L67" s="121"/>
      <c r="M67" s="121"/>
      <c r="N67" s="121"/>
      <c r="O67" s="121"/>
      <c r="P67" s="121"/>
      <c r="Q67" s="121"/>
      <c r="R67" s="121"/>
      <c r="S67" s="121"/>
      <c r="T67" s="121"/>
      <c r="U67" s="121"/>
      <c r="V67" s="121"/>
      <c r="W67" s="121"/>
      <c r="X67" s="121"/>
      <c r="Y67" s="121"/>
      <c r="Z67" s="121"/>
      <c r="AA67" s="218" t="s">
        <v>87</v>
      </c>
      <c r="AB67" s="162"/>
      <c r="AC67" s="162"/>
      <c r="AD67" s="162"/>
      <c r="AE67" s="162"/>
      <c r="AF67" s="162"/>
      <c r="AG67" s="162"/>
      <c r="AH67" s="162"/>
      <c r="AI67" s="219"/>
    </row>
    <row r="68" spans="1:35" ht="25" customHeight="1">
      <c r="A68" s="191" t="s">
        <v>70</v>
      </c>
      <c r="B68" s="192"/>
      <c r="C68" s="192"/>
      <c r="D68" s="193"/>
      <c r="E68" s="120" t="s">
        <v>81</v>
      </c>
      <c r="F68" s="121"/>
      <c r="G68" s="121"/>
      <c r="H68" s="121"/>
      <c r="I68" s="121"/>
      <c r="J68" s="121"/>
      <c r="K68" s="121"/>
      <c r="L68" s="121"/>
      <c r="M68" s="121"/>
      <c r="N68" s="121"/>
      <c r="O68" s="121"/>
      <c r="P68" s="121"/>
      <c r="Q68" s="121"/>
      <c r="R68" s="121"/>
      <c r="S68" s="121"/>
      <c r="T68" s="121"/>
      <c r="U68" s="121"/>
      <c r="V68" s="121"/>
      <c r="W68" s="121"/>
      <c r="X68" s="121"/>
      <c r="Y68" s="121"/>
      <c r="Z68" s="121"/>
      <c r="AA68" s="218" t="s">
        <v>88</v>
      </c>
      <c r="AB68" s="162"/>
      <c r="AC68" s="162"/>
      <c r="AD68" s="162"/>
      <c r="AE68" s="162"/>
      <c r="AF68" s="162"/>
      <c r="AG68" s="162"/>
      <c r="AH68" s="162"/>
      <c r="AI68" s="219"/>
    </row>
    <row r="69" spans="1:35" ht="25" customHeight="1" thickBot="1">
      <c r="A69" s="194" t="s">
        <v>33</v>
      </c>
      <c r="B69" s="195"/>
      <c r="C69" s="195"/>
      <c r="D69" s="196"/>
      <c r="E69" s="122" t="s">
        <v>84</v>
      </c>
      <c r="F69" s="123"/>
      <c r="G69" s="123"/>
      <c r="H69" s="123"/>
      <c r="I69" s="123"/>
      <c r="J69" s="123"/>
      <c r="K69" s="123"/>
      <c r="L69" s="123"/>
      <c r="M69" s="123"/>
      <c r="N69" s="123"/>
      <c r="O69" s="123"/>
      <c r="P69" s="123"/>
      <c r="Q69" s="123"/>
      <c r="R69" s="123"/>
      <c r="S69" s="123"/>
      <c r="T69" s="123"/>
      <c r="U69" s="123"/>
      <c r="V69" s="123"/>
      <c r="W69" s="123"/>
      <c r="X69" s="123"/>
      <c r="Y69" s="123"/>
      <c r="Z69" s="123"/>
      <c r="AA69" s="114"/>
      <c r="AB69" s="115"/>
      <c r="AC69" s="115"/>
      <c r="AD69" s="115"/>
      <c r="AE69" s="115"/>
      <c r="AF69" s="115"/>
      <c r="AG69" s="115"/>
      <c r="AH69" s="115"/>
      <c r="AI69" s="116"/>
    </row>
    <row r="70" spans="1:35" ht="25" customHeight="1">
      <c r="W70" s="109"/>
      <c r="X70" s="109"/>
      <c r="Y70" s="109"/>
      <c r="Z70" s="109"/>
      <c r="AD70"/>
      <c r="AE70"/>
      <c r="AF70"/>
    </row>
    <row r="71" spans="1:35">
      <c r="V71" s="89"/>
      <c r="Z71" s="89"/>
      <c r="AA71" s="89"/>
      <c r="AB71" s="89"/>
      <c r="AC71" s="89"/>
      <c r="AD71" s="89"/>
      <c r="AE71" s="89"/>
      <c r="AF71" s="94"/>
      <c r="AG71" s="89"/>
      <c r="AH71" s="94"/>
    </row>
    <row r="72" spans="1:35">
      <c r="V72" s="98"/>
      <c r="AB72" s="89"/>
      <c r="AC72" s="89"/>
      <c r="AD72" s="89"/>
      <c r="AE72" s="89"/>
      <c r="AF72" s="89"/>
      <c r="AG72" s="89"/>
      <c r="AH72" s="94"/>
    </row>
    <row r="73" spans="1:35">
      <c r="V73" s="89"/>
      <c r="AB73" s="98"/>
      <c r="AC73" s="89"/>
      <c r="AD73" s="89"/>
      <c r="AE73" s="89"/>
      <c r="AF73" s="89"/>
      <c r="AG73" s="89"/>
      <c r="AH73" s="94"/>
    </row>
    <row r="74" spans="1:35">
      <c r="V74" s="89"/>
      <c r="AB74" s="89"/>
      <c r="AC74" s="89"/>
      <c r="AD74" s="89"/>
      <c r="AE74" s="89"/>
      <c r="AF74" s="89"/>
      <c r="AG74" s="99"/>
      <c r="AH74" s="11"/>
    </row>
    <row r="75" spans="1:35">
      <c r="V75" s="89"/>
      <c r="AB75" s="89"/>
      <c r="AC75" s="99"/>
      <c r="AD75" s="99"/>
      <c r="AE75" s="99"/>
      <c r="AF75" s="99"/>
      <c r="AG75" s="100"/>
      <c r="AH75" s="94"/>
    </row>
    <row r="76" spans="1:35">
      <c r="V76" s="89"/>
      <c r="AB76" s="89"/>
      <c r="AC76" s="100"/>
      <c r="AD76" s="100"/>
      <c r="AE76" s="100"/>
      <c r="AF76" s="100"/>
      <c r="AG76" s="101"/>
      <c r="AH76" s="96"/>
    </row>
    <row r="77" spans="1:35">
      <c r="V77" s="99"/>
      <c r="AB77" s="89"/>
      <c r="AC77" s="101"/>
      <c r="AD77" s="101"/>
      <c r="AE77" s="101"/>
      <c r="AF77" s="101"/>
      <c r="AG77" s="95"/>
      <c r="AH77" s="95"/>
    </row>
    <row r="78" spans="1:35">
      <c r="V78" s="100"/>
      <c r="AB78" s="99"/>
      <c r="AC78" s="95"/>
      <c r="AD78" s="95"/>
      <c r="AE78" s="95"/>
      <c r="AF78" s="95"/>
      <c r="AG78" s="95"/>
      <c r="AH78" s="95"/>
    </row>
    <row r="79" spans="1:35">
      <c r="V79" s="101"/>
      <c r="AB79" s="100"/>
      <c r="AC79" s="95"/>
      <c r="AD79" s="95"/>
      <c r="AE79" s="95"/>
      <c r="AF79" s="95"/>
    </row>
    <row r="80" spans="1:35">
      <c r="V80" s="97"/>
      <c r="AB80" s="101"/>
    </row>
    <row r="81" spans="22:28">
      <c r="V81" s="95"/>
      <c r="AB81" s="97"/>
    </row>
    <row r="82" spans="22:28">
      <c r="AB82" s="95"/>
    </row>
  </sheetData>
  <mergeCells count="166">
    <mergeCell ref="AA68:AI68"/>
    <mergeCell ref="A63:AI63"/>
    <mergeCell ref="X55:AC55"/>
    <mergeCell ref="X56:AC56"/>
    <mergeCell ref="AD55:AE55"/>
    <mergeCell ref="AD56:AE56"/>
    <mergeCell ref="O56:T56"/>
    <mergeCell ref="U56:V56"/>
    <mergeCell ref="U57:V57"/>
    <mergeCell ref="O57:T57"/>
    <mergeCell ref="U58:V58"/>
    <mergeCell ref="X58:AC58"/>
    <mergeCell ref="AD58:AE58"/>
    <mergeCell ref="O59:T59"/>
    <mergeCell ref="AA67:AI67"/>
    <mergeCell ref="E64:Z64"/>
    <mergeCell ref="AA66:AI66"/>
    <mergeCell ref="E58:H58"/>
    <mergeCell ref="X54:AC54"/>
    <mergeCell ref="AD54:AE54"/>
    <mergeCell ref="O55:T55"/>
    <mergeCell ref="U55:V55"/>
    <mergeCell ref="X57:AC57"/>
    <mergeCell ref="AD57:AE57"/>
    <mergeCell ref="AD51:AE51"/>
    <mergeCell ref="X52:AC52"/>
    <mergeCell ref="AD52:AE52"/>
    <mergeCell ref="O53:T53"/>
    <mergeCell ref="U53:V53"/>
    <mergeCell ref="X53:AC53"/>
    <mergeCell ref="AD53:AE53"/>
    <mergeCell ref="O58:T58"/>
    <mergeCell ref="E54:H54"/>
    <mergeCell ref="AD49:AE49"/>
    <mergeCell ref="O50:T50"/>
    <mergeCell ref="U50:V50"/>
    <mergeCell ref="X50:AC50"/>
    <mergeCell ref="AD50:AE50"/>
    <mergeCell ref="O51:T51"/>
    <mergeCell ref="U51:V51"/>
    <mergeCell ref="X51:AC51"/>
    <mergeCell ref="O48:V48"/>
    <mergeCell ref="S49:V49"/>
    <mergeCell ref="O52:T52"/>
    <mergeCell ref="U52:V52"/>
    <mergeCell ref="O54:T54"/>
    <mergeCell ref="U54:V54"/>
    <mergeCell ref="E55:H55"/>
    <mergeCell ref="B56:D56"/>
    <mergeCell ref="E56:H56"/>
    <mergeCell ref="B57:D57"/>
    <mergeCell ref="E57:H57"/>
    <mergeCell ref="B59:D59"/>
    <mergeCell ref="E59:H59"/>
    <mergeCell ref="E38:I38"/>
    <mergeCell ref="B43:D43"/>
    <mergeCell ref="E43:H43"/>
    <mergeCell ref="B44:D44"/>
    <mergeCell ref="E44:H44"/>
    <mergeCell ref="A67:D67"/>
    <mergeCell ref="B39:D39"/>
    <mergeCell ref="E39:H39"/>
    <mergeCell ref="B40:D40"/>
    <mergeCell ref="E40:H40"/>
    <mergeCell ref="A68:D68"/>
    <mergeCell ref="A69:D69"/>
    <mergeCell ref="A64:D64"/>
    <mergeCell ref="A65:D65"/>
    <mergeCell ref="A66:D66"/>
    <mergeCell ref="B54:D54"/>
    <mergeCell ref="B58:D58"/>
    <mergeCell ref="B55:D55"/>
    <mergeCell ref="AG42:AH42"/>
    <mergeCell ref="AG43:AH43"/>
    <mergeCell ref="B41:D41"/>
    <mergeCell ref="E41:H41"/>
    <mergeCell ref="B42:D42"/>
    <mergeCell ref="E42:H42"/>
    <mergeCell ref="O43:AF43"/>
    <mergeCell ref="AG41:AH41"/>
    <mergeCell ref="A25:A28"/>
    <mergeCell ref="J25:J26"/>
    <mergeCell ref="P25:P26"/>
    <mergeCell ref="AH25:AH26"/>
    <mergeCell ref="AC27:AG27"/>
    <mergeCell ref="AC28:AG28"/>
    <mergeCell ref="AB25:AB26"/>
    <mergeCell ref="V25:V26"/>
    <mergeCell ref="A21:A24"/>
    <mergeCell ref="J21:J22"/>
    <mergeCell ref="P21:P22"/>
    <mergeCell ref="AH21:AH22"/>
    <mergeCell ref="AC23:AG23"/>
    <mergeCell ref="AC24:AG24"/>
    <mergeCell ref="AB21:AB22"/>
    <mergeCell ref="A17:A20"/>
    <mergeCell ref="J17:J18"/>
    <mergeCell ref="P17:P18"/>
    <mergeCell ref="AH17:AH18"/>
    <mergeCell ref="AC19:AG19"/>
    <mergeCell ref="AC20:AG20"/>
    <mergeCell ref="AB17:AB18"/>
    <mergeCell ref="V17:V18"/>
    <mergeCell ref="A13:A16"/>
    <mergeCell ref="J13:J14"/>
    <mergeCell ref="P13:P14"/>
    <mergeCell ref="AH13:AH14"/>
    <mergeCell ref="AC15:AG15"/>
    <mergeCell ref="AC16:AG16"/>
    <mergeCell ref="AB13:AB14"/>
    <mergeCell ref="B6:D6"/>
    <mergeCell ref="A9:A12"/>
    <mergeCell ref="J9:J10"/>
    <mergeCell ref="P9:P10"/>
    <mergeCell ref="AC11:AG11"/>
    <mergeCell ref="AC12:AG12"/>
    <mergeCell ref="A1:AH1"/>
    <mergeCell ref="A2:N2"/>
    <mergeCell ref="A4:A7"/>
    <mergeCell ref="B4:D4"/>
    <mergeCell ref="E4:I4"/>
    <mergeCell ref="K4:O4"/>
    <mergeCell ref="AC4:AG4"/>
    <mergeCell ref="B5:D5"/>
    <mergeCell ref="E5:I5"/>
    <mergeCell ref="K5:O5"/>
    <mergeCell ref="B51:D51"/>
    <mergeCell ref="E51:H51"/>
    <mergeCell ref="B52:D52"/>
    <mergeCell ref="E52:H52"/>
    <mergeCell ref="B47:D47"/>
    <mergeCell ref="E47:H47"/>
    <mergeCell ref="B48:D48"/>
    <mergeCell ref="E48:H48"/>
    <mergeCell ref="B49:D49"/>
    <mergeCell ref="E49:H49"/>
    <mergeCell ref="AC5:AG5"/>
    <mergeCell ref="AH9:AH10"/>
    <mergeCell ref="AB9:AB10"/>
    <mergeCell ref="O41:AF42"/>
    <mergeCell ref="B50:D50"/>
    <mergeCell ref="E50:H50"/>
    <mergeCell ref="B7:D7"/>
    <mergeCell ref="E7:I7"/>
    <mergeCell ref="K7:O7"/>
    <mergeCell ref="V21:V22"/>
    <mergeCell ref="W4:AA4"/>
    <mergeCell ref="W5:AA5"/>
    <mergeCell ref="W7:AA7"/>
    <mergeCell ref="O39:AH39"/>
    <mergeCell ref="AC7:AG7"/>
    <mergeCell ref="Q4:U4"/>
    <mergeCell ref="Q5:U5"/>
    <mergeCell ref="Q7:U7"/>
    <mergeCell ref="V9:V10"/>
    <mergeCell ref="V13:V14"/>
    <mergeCell ref="O46:AF46"/>
    <mergeCell ref="AG44:AH44"/>
    <mergeCell ref="AG45:AH45"/>
    <mergeCell ref="AG46:AH46"/>
    <mergeCell ref="AD38:AG38"/>
    <mergeCell ref="AA64:AI64"/>
    <mergeCell ref="O40:AF40"/>
    <mergeCell ref="O44:AF44"/>
    <mergeCell ref="O45:AF45"/>
    <mergeCell ref="AG40:AH40"/>
  </mergeCells>
  <phoneticPr fontId="2"/>
  <printOptions horizontalCentered="1" verticalCentered="1"/>
  <pageMargins left="0" right="0" top="0.78740157480314965" bottom="0.59055118110236227" header="0.51181102362204722" footer="0.51181102362204722"/>
  <pageSetup paperSize="9" scale="57"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入所Ｒ4.10月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三和園</dc:creator>
  <cp:lastModifiedBy>Tsight studio</cp:lastModifiedBy>
  <cp:lastPrinted>2024-01-06T06:58:07Z</cp:lastPrinted>
  <dcterms:created xsi:type="dcterms:W3CDTF">2006-04-12T11:40:56Z</dcterms:created>
  <dcterms:modified xsi:type="dcterms:W3CDTF">2024-01-22T04:32:02Z</dcterms:modified>
</cp:coreProperties>
</file>